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ackh\Documents\26 Football Pool\"/>
    </mc:Choice>
  </mc:AlternateContent>
  <xr:revisionPtr revIDLastSave="0" documentId="8_{070745B6-D94C-43D5-B451-BD268119579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8" i="1" l="1"/>
  <c r="BA19" i="1"/>
  <c r="AI19" i="1"/>
  <c r="AI28" i="1" s="1"/>
  <c r="O19" i="1"/>
  <c r="O28" i="1" s="1"/>
  <c r="Q19" i="1"/>
  <c r="Q28" i="1" s="1"/>
  <c r="AV19" i="1"/>
  <c r="AV28" i="1" s="1"/>
  <c r="AF19" i="1"/>
  <c r="AF28" i="1" s="1"/>
  <c r="B19" i="1"/>
  <c r="B28" i="1" s="1"/>
  <c r="W19" i="1"/>
  <c r="W28" i="1" s="1"/>
  <c r="AM19" i="1"/>
  <c r="AM28" i="1" s="1"/>
  <c r="R19" i="1"/>
  <c r="R28" i="1" s="1"/>
  <c r="AS19" i="1"/>
  <c r="AS28" i="1" s="1"/>
  <c r="C19" i="1"/>
  <c r="C28" i="1" s="1"/>
  <c r="D19" i="1"/>
  <c r="S19" i="1"/>
  <c r="S28" i="1" s="1"/>
  <c r="AW19" i="1"/>
  <c r="AW28" i="1" s="1"/>
  <c r="AT19" i="1"/>
  <c r="AT28" i="1" s="1"/>
  <c r="X19" i="1"/>
  <c r="X28" i="1" s="1"/>
  <c r="P19" i="1"/>
  <c r="P28" i="1" s="1"/>
  <c r="AO19" i="1"/>
  <c r="AO28" i="1" s="1"/>
  <c r="L19" i="1"/>
  <c r="L28" i="1" s="1"/>
  <c r="E19" i="1"/>
  <c r="E28" i="1" s="1"/>
  <c r="AB19" i="1"/>
  <c r="AB28" i="1" s="1"/>
  <c r="U19" i="1"/>
  <c r="U28" i="1" s="1"/>
  <c r="J19" i="1"/>
  <c r="J28" i="1" s="1"/>
  <c r="AE19" i="1"/>
  <c r="K19" i="1"/>
  <c r="K28" i="1" s="1"/>
  <c r="BE19" i="1"/>
  <c r="BE28" i="1" s="1"/>
  <c r="BD19" i="1"/>
  <c r="BD28" i="1" s="1"/>
  <c r="H19" i="1"/>
  <c r="H28" i="1" s="1"/>
  <c r="BB19" i="1"/>
  <c r="BB28" i="1" s="1"/>
  <c r="AN19" i="1"/>
  <c r="AN28" i="1" s="1"/>
  <c r="AY19" i="1"/>
  <c r="AY28" i="1" s="1"/>
  <c r="F19" i="1"/>
  <c r="F28" i="1" s="1"/>
  <c r="AL19" i="1"/>
  <c r="AL28" i="1" s="1"/>
  <c r="AX19" i="1"/>
  <c r="AX28" i="1" s="1"/>
  <c r="AG19" i="1"/>
  <c r="AG28" i="1" s="1"/>
  <c r="AR19" i="1"/>
  <c r="V19" i="1"/>
  <c r="V28" i="1" s="1"/>
  <c r="Y19" i="1"/>
  <c r="Y28" i="1" s="1"/>
  <c r="AK19" i="1"/>
  <c r="AK28" i="1" s="1"/>
  <c r="AP19" i="1"/>
  <c r="AP28" i="1" s="1"/>
  <c r="AJ19" i="1"/>
  <c r="AJ28" i="1" s="1"/>
  <c r="AA19" i="1"/>
  <c r="AA28" i="1" s="1"/>
  <c r="AD19" i="1"/>
  <c r="AD28" i="1" s="1"/>
  <c r="AC19" i="1"/>
  <c r="AC28" i="1" s="1"/>
  <c r="BC19" i="1"/>
  <c r="BC28" i="1" s="1"/>
  <c r="BF19" i="1"/>
  <c r="BF28" i="1" s="1"/>
  <c r="BG19" i="1"/>
  <c r="BG28" i="1" s="1"/>
  <c r="BH19" i="1"/>
  <c r="AZ19" i="1"/>
  <c r="AZ28" i="1" s="1"/>
  <c r="AU19" i="1"/>
  <c r="AU28" i="1" s="1"/>
  <c r="AQ19" i="1"/>
  <c r="AQ28" i="1" s="1"/>
  <c r="I19" i="1"/>
  <c r="I28" i="1" s="1"/>
  <c r="N19" i="1"/>
  <c r="N28" i="1" s="1"/>
  <c r="G19" i="1"/>
  <c r="G28" i="1" s="1"/>
  <c r="AH19" i="1"/>
  <c r="AH28" i="1" s="1"/>
  <c r="T19" i="1"/>
  <c r="Z19" i="1"/>
  <c r="Z28" i="1" s="1"/>
  <c r="BI19" i="1"/>
  <c r="BI28" i="1" s="1"/>
  <c r="M28" i="1"/>
  <c r="M19" i="1"/>
  <c r="AH40" i="1"/>
  <c r="AH39" i="1"/>
  <c r="AH38" i="1"/>
  <c r="BN33" i="1"/>
  <c r="BN26" i="1"/>
  <c r="BN21" i="1"/>
  <c r="BN17" i="1"/>
  <c r="BN13" i="1"/>
  <c r="BN10" i="1"/>
  <c r="BN7" i="1"/>
  <c r="BN5" i="1"/>
  <c r="BN29" i="1"/>
  <c r="BN27" i="1"/>
  <c r="BN3" i="1"/>
  <c r="BN32" i="1"/>
  <c r="BN15" i="1"/>
  <c r="BN14" i="1"/>
  <c r="BN30" i="1"/>
  <c r="BP26" i="1"/>
  <c r="BQ26" i="1" s="1"/>
  <c r="BP27" i="1"/>
  <c r="BQ27" i="1" s="1"/>
  <c r="BN25" i="1"/>
  <c r="BF39" i="1"/>
  <c r="BF38" i="1"/>
  <c r="BN36" i="1"/>
  <c r="AL41" i="1"/>
  <c r="BO34" i="1"/>
  <c r="BP33" i="1"/>
  <c r="BQ33" i="1" s="1"/>
  <c r="BP32" i="1"/>
  <c r="BQ32" i="1" s="1"/>
  <c r="BP30" i="1"/>
  <c r="BQ30" i="1" s="1"/>
  <c r="BP29" i="1"/>
  <c r="BQ29" i="1" s="1"/>
  <c r="BP25" i="1"/>
  <c r="BQ25" i="1" s="1"/>
  <c r="BP24" i="1"/>
  <c r="BQ24" i="1" s="1"/>
  <c r="BN24" i="1"/>
  <c r="BP23" i="1"/>
  <c r="BQ23" i="1" s="1"/>
  <c r="BN23" i="1"/>
  <c r="BP22" i="1"/>
  <c r="BQ22" i="1" s="1"/>
  <c r="BN22" i="1"/>
  <c r="BP21" i="1"/>
  <c r="BQ21" i="1" s="1"/>
  <c r="BP20" i="1"/>
  <c r="BQ20" i="1" s="1"/>
  <c r="BN20" i="1"/>
  <c r="BM19" i="1"/>
  <c r="BM28" i="1" s="1"/>
  <c r="BM31" i="1" s="1"/>
  <c r="BM34" i="1" s="1"/>
  <c r="BL19" i="1"/>
  <c r="BL28" i="1" s="1"/>
  <c r="BL31" i="1" s="1"/>
  <c r="BL34" i="1" s="1"/>
  <c r="BK19" i="1"/>
  <c r="BK28" i="1" s="1"/>
  <c r="BK31" i="1" s="1"/>
  <c r="BK34" i="1" s="1"/>
  <c r="BJ19" i="1"/>
  <c r="BJ28" i="1" s="1"/>
  <c r="BJ31" i="1" s="1"/>
  <c r="BJ34" i="1" s="1"/>
  <c r="BP18" i="1"/>
  <c r="BQ18" i="1" s="1"/>
  <c r="BN18" i="1"/>
  <c r="BP17" i="1"/>
  <c r="BQ17" i="1" s="1"/>
  <c r="BP16" i="1"/>
  <c r="BQ16" i="1" s="1"/>
  <c r="BN16" i="1"/>
  <c r="BP15" i="1"/>
  <c r="BQ15" i="1" s="1"/>
  <c r="BP14" i="1"/>
  <c r="BQ14" i="1" s="1"/>
  <c r="BP13" i="1"/>
  <c r="BQ13" i="1" s="1"/>
  <c r="BP12" i="1"/>
  <c r="BQ12" i="1" s="1"/>
  <c r="BP11" i="1"/>
  <c r="BQ11" i="1" s="1"/>
  <c r="BN11" i="1"/>
  <c r="BP10" i="1"/>
  <c r="BQ10" i="1" s="1"/>
  <c r="BP9" i="1"/>
  <c r="BQ9" i="1" s="1"/>
  <c r="BN9" i="1"/>
  <c r="BP8" i="1"/>
  <c r="BQ8" i="1" s="1"/>
  <c r="BN8" i="1"/>
  <c r="BP7" i="1"/>
  <c r="BQ7" i="1" s="1"/>
  <c r="BP6" i="1"/>
  <c r="BQ6" i="1" s="1"/>
  <c r="BN6" i="1"/>
  <c r="BP5" i="1"/>
  <c r="BQ5" i="1" s="1"/>
  <c r="BP4" i="1"/>
  <c r="BQ4" i="1" s="1"/>
  <c r="BN4" i="1"/>
  <c r="BP3" i="1"/>
  <c r="BQ3" i="1" s="1"/>
  <c r="C1" i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M31" i="1" l="1"/>
  <c r="C34" i="1"/>
  <c r="J34" i="1"/>
  <c r="BH28" i="1"/>
  <c r="BH31" i="1" s="1"/>
  <c r="BH34" i="1" s="1"/>
  <c r="AR28" i="1"/>
  <c r="AR31" i="1" s="1"/>
  <c r="AR34" i="1" s="1"/>
  <c r="AE28" i="1"/>
  <c r="AE31" i="1" s="1"/>
  <c r="AE34" i="1" s="1"/>
  <c r="D28" i="1"/>
  <c r="D31" i="1" s="1"/>
  <c r="D34" i="1" s="1"/>
  <c r="BA28" i="1"/>
  <c r="BG31" i="1"/>
  <c r="BG34" i="1" s="1"/>
  <c r="AG31" i="1"/>
  <c r="AG34" i="1" s="1"/>
  <c r="J31" i="1"/>
  <c r="C31" i="1"/>
  <c r="M34" i="1"/>
  <c r="BI31" i="1"/>
  <c r="BI34" i="1" s="1"/>
  <c r="BF31" i="1"/>
  <c r="BF34" i="1" s="1"/>
  <c r="AX31" i="1"/>
  <c r="AX34" i="1" s="1"/>
  <c r="U31" i="1"/>
  <c r="U34" i="1" s="1"/>
  <c r="AS31" i="1"/>
  <c r="AS34" i="1" s="1"/>
  <c r="Z31" i="1"/>
  <c r="Z34" i="1" s="1"/>
  <c r="BC31" i="1"/>
  <c r="BC34" i="1" s="1"/>
  <c r="AL31" i="1"/>
  <c r="AL34" i="1" s="1"/>
  <c r="AB31" i="1"/>
  <c r="AB34" i="1" s="1"/>
  <c r="R31" i="1"/>
  <c r="R34" i="1" s="1"/>
  <c r="T31" i="1"/>
  <c r="T34" i="1" s="1"/>
  <c r="AC31" i="1"/>
  <c r="AC34" i="1" s="1"/>
  <c r="F31" i="1"/>
  <c r="F34" i="1" s="1"/>
  <c r="E31" i="1"/>
  <c r="E34" i="1" s="1"/>
  <c r="AM31" i="1"/>
  <c r="AM34" i="1" s="1"/>
  <c r="AH31" i="1"/>
  <c r="AH34" i="1" s="1"/>
  <c r="AD31" i="1"/>
  <c r="AD34" i="1" s="1"/>
  <c r="AY31" i="1"/>
  <c r="AY34" i="1" s="1"/>
  <c r="L31" i="1"/>
  <c r="L34" i="1" s="1"/>
  <c r="W31" i="1"/>
  <c r="W34" i="1" s="1"/>
  <c r="G31" i="1"/>
  <c r="G34" i="1" s="1"/>
  <c r="AA31" i="1"/>
  <c r="AA34" i="1" s="1"/>
  <c r="AN31" i="1"/>
  <c r="AN34" i="1" s="1"/>
  <c r="AO31" i="1"/>
  <c r="AO34" i="1" s="1"/>
  <c r="B31" i="1"/>
  <c r="B34" i="1" s="1"/>
  <c r="N31" i="1"/>
  <c r="N34" i="1" s="1"/>
  <c r="AJ31" i="1"/>
  <c r="AJ34" i="1" s="1"/>
  <c r="BB31" i="1"/>
  <c r="BB34" i="1" s="1"/>
  <c r="P31" i="1"/>
  <c r="P34" i="1" s="1"/>
  <c r="AF31" i="1"/>
  <c r="AF34" i="1" s="1"/>
  <c r="I31" i="1"/>
  <c r="I34" i="1" s="1"/>
  <c r="AP31" i="1"/>
  <c r="AP34" i="1" s="1"/>
  <c r="H31" i="1"/>
  <c r="H34" i="1" s="1"/>
  <c r="X31" i="1"/>
  <c r="X34" i="1" s="1"/>
  <c r="AV31" i="1"/>
  <c r="AV34" i="1" s="1"/>
  <c r="AQ31" i="1"/>
  <c r="AQ34" i="1" s="1"/>
  <c r="AK31" i="1"/>
  <c r="AK34" i="1" s="1"/>
  <c r="BD31" i="1"/>
  <c r="BD34" i="1" s="1"/>
  <c r="AT31" i="1"/>
  <c r="AT34" i="1" s="1"/>
  <c r="Q31" i="1"/>
  <c r="Q34" i="1" s="1"/>
  <c r="AU31" i="1"/>
  <c r="AU34" i="1" s="1"/>
  <c r="Y31" i="1"/>
  <c r="Y34" i="1" s="1"/>
  <c r="BE31" i="1"/>
  <c r="BE34" i="1" s="1"/>
  <c r="AW31" i="1"/>
  <c r="AW34" i="1" s="1"/>
  <c r="O31" i="1"/>
  <c r="O34" i="1" s="1"/>
  <c r="AZ31" i="1"/>
  <c r="AZ34" i="1" s="1"/>
  <c r="V31" i="1"/>
  <c r="V34" i="1" s="1"/>
  <c r="K31" i="1"/>
  <c r="K34" i="1" s="1"/>
  <c r="S31" i="1"/>
  <c r="S34" i="1" s="1"/>
  <c r="AI31" i="1"/>
  <c r="AI34" i="1" s="1"/>
  <c r="BA31" i="1"/>
  <c r="BA34" i="1" s="1"/>
  <c r="AH41" i="1"/>
  <c r="BP34" i="1" l="1"/>
  <c r="U38" i="1" s="1"/>
  <c r="BN34" i="1" l="1"/>
</calcChain>
</file>

<file path=xl/sharedStrings.xml><?xml version="1.0" encoding="utf-8"?>
<sst xmlns="http://schemas.openxmlformats.org/spreadsheetml/2006/main" count="180" uniqueCount="121">
  <si>
    <t>TEAMS</t>
  </si>
  <si>
    <t>Final Score</t>
  </si>
  <si>
    <t>Morn. subtotal</t>
  </si>
  <si>
    <t>Sun. day subtotal</t>
  </si>
  <si>
    <t>Sunday subtotal</t>
  </si>
  <si>
    <t>Final totals</t>
  </si>
  <si>
    <t>TIE BREAKER</t>
  </si>
  <si>
    <t xml:space="preserve">ave. pts. </t>
  </si>
  <si>
    <t>totals are "total possible" or potential scores until zero'd out!</t>
  </si>
  <si>
    <t xml:space="preserve"> Dave Richards</t>
  </si>
  <si>
    <t xml:space="preserve"> Tom Brendgard</t>
  </si>
  <si>
    <t xml:space="preserve"> Jennie P.</t>
  </si>
  <si>
    <t xml:space="preserve"> Ross Malmstrom</t>
  </si>
  <si>
    <t xml:space="preserve"> Shawn Smith</t>
  </si>
  <si>
    <t xml:space="preserve"> Jay Newell</t>
  </si>
  <si>
    <t xml:space="preserve"> Steve Colburn</t>
  </si>
  <si>
    <t xml:space="preserve"> Jack Harper</t>
  </si>
  <si>
    <t xml:space="preserve"> Tracy Burd</t>
  </si>
  <si>
    <t xml:space="preserve"> George Ulrickson</t>
  </si>
  <si>
    <t xml:space="preserve"> Zane Smith</t>
  </si>
  <si>
    <t xml:space="preserve"> Mikey J</t>
  </si>
  <si>
    <t xml:space="preserve"> Matt Carter</t>
  </si>
  <si>
    <t xml:space="preserve"> Brad Sunnarborg</t>
  </si>
  <si>
    <t xml:space="preserve"> Tony Duncan</t>
  </si>
  <si>
    <t xml:space="preserve"> number picked</t>
  </si>
  <si>
    <t xml:space="preserve"> average if picked</t>
  </si>
  <si>
    <t>Prize Money $$</t>
  </si>
  <si>
    <t xml:space="preserve"> TEAMS</t>
  </si>
  <si>
    <t>$</t>
  </si>
  <si>
    <t>1st</t>
  </si>
  <si>
    <t>2nd</t>
  </si>
  <si>
    <t>3rd</t>
  </si>
  <si>
    <t>paying 1st, 2nd, and 3rd place, each week.</t>
  </si>
  <si>
    <t>Welcome to all the new players! Good Luck to all!</t>
  </si>
  <si>
    <t xml:space="preserve"> Mavis D Foss</t>
  </si>
  <si>
    <t xml:space="preserve"> Vikki Muus</t>
  </si>
  <si>
    <t xml:space="preserve"> Luke Kestner</t>
  </si>
  <si>
    <t xml:space="preserve"> Morgann</t>
  </si>
  <si>
    <t xml:space="preserve"> Rick Keller</t>
  </si>
  <si>
    <t xml:space="preserve"> Chris Suralski</t>
  </si>
  <si>
    <t xml:space="preserve"> Pete P.</t>
  </si>
  <si>
    <t>total $$$=</t>
  </si>
  <si>
    <t xml:space="preserve"> Tyler Keller</t>
  </si>
  <si>
    <t xml:space="preserve"> Kenneth Muus</t>
  </si>
  <si>
    <t xml:space="preserve"> Pam Muus</t>
  </si>
  <si>
    <t xml:space="preserve"> Tyler Kimbrough</t>
  </si>
  <si>
    <t xml:space="preserve"> Brian Leikam</t>
  </si>
  <si>
    <t xml:space="preserve"> Makale Kembel</t>
  </si>
  <si>
    <t xml:space="preserve"> Jayden H.</t>
  </si>
  <si>
    <t>JACKSONVILLE</t>
  </si>
  <si>
    <t>MIAMI</t>
  </si>
  <si>
    <t>WASHINGTON</t>
  </si>
  <si>
    <t>CINCINNATI</t>
  </si>
  <si>
    <t>NY GIANTS</t>
  </si>
  <si>
    <t>TENNESSEE</t>
  </si>
  <si>
    <t>MINNESOTA</t>
  </si>
  <si>
    <t>ARIZONA</t>
  </si>
  <si>
    <t>NEW ORLEANS</t>
  </si>
  <si>
    <t>CHICAGO</t>
  </si>
  <si>
    <t>NO</t>
  </si>
  <si>
    <t>NY JETS</t>
  </si>
  <si>
    <t>LAS VEGAS</t>
  </si>
  <si>
    <t xml:space="preserve"> Tom Shupak</t>
  </si>
  <si>
    <t xml:space="preserve"> Deb Shupak</t>
  </si>
  <si>
    <t xml:space="preserve"> Parker Foss</t>
  </si>
  <si>
    <t>HOUSTON</t>
  </si>
  <si>
    <t xml:space="preserve"> Jami McNea</t>
  </si>
  <si>
    <t xml:space="preserve"> Aaron Keller</t>
  </si>
  <si>
    <t xml:space="preserve"> Dusty Raynock</t>
  </si>
  <si>
    <t xml:space="preserve"> Pam Brendgord</t>
  </si>
  <si>
    <t xml:space="preserve"> Lindsey Obrecht</t>
  </si>
  <si>
    <t xml:space="preserve"> Dean Ronan</t>
  </si>
  <si>
    <t xml:space="preserve"> Jessica Urbanski</t>
  </si>
  <si>
    <t xml:space="preserve"> Ernie Stambaugh</t>
  </si>
  <si>
    <t xml:space="preserve"> Lee Hertoghe Jr</t>
  </si>
  <si>
    <t xml:space="preserve"> Leland Hertoghe Sr</t>
  </si>
  <si>
    <t>LAST MAN PICK</t>
  </si>
  <si>
    <t xml:space="preserve"> P&amp;LM</t>
  </si>
  <si>
    <t xml:space="preserve"> Ty Toth</t>
  </si>
  <si>
    <t xml:space="preserve"> P.P. Lee </t>
  </si>
  <si>
    <t xml:space="preserve">Last Man Standing </t>
  </si>
  <si>
    <t xml:space="preserve"> Tracy Toth</t>
  </si>
  <si>
    <t>BALTIMORE</t>
  </si>
  <si>
    <t>X</t>
  </si>
  <si>
    <t xml:space="preserve"> Jason Foss</t>
  </si>
  <si>
    <t>PHILADELPHIA</t>
  </si>
  <si>
    <t>LA CHARGERS</t>
  </si>
  <si>
    <t xml:space="preserve"> LiL Foss's</t>
  </si>
  <si>
    <t xml:space="preserve"> Kevin Ostrum</t>
  </si>
  <si>
    <t xml:space="preserve"> Aaron Craig</t>
  </si>
  <si>
    <t xml:space="preserve"> Gracie Shaw</t>
  </si>
  <si>
    <t xml:space="preserve"> Jolene Storey</t>
  </si>
  <si>
    <t xml:space="preserve"> Zackery Michalies</t>
  </si>
  <si>
    <t xml:space="preserve"> Brett Asher</t>
  </si>
  <si>
    <t xml:space="preserve"> Art Kestner</t>
  </si>
  <si>
    <t xml:space="preserve"> Jacob Long</t>
  </si>
  <si>
    <t xml:space="preserve"> Scott A Toth </t>
  </si>
  <si>
    <t>REMEMBER ONCE A TEAM IS USED IN LMS IT CANNOT BE USED AGAIN ALL SEASON</t>
  </si>
  <si>
    <t>SPLIT POT!</t>
  </si>
  <si>
    <t>Tie Breaker</t>
  </si>
  <si>
    <t xml:space="preserve"> Casey Swain</t>
  </si>
  <si>
    <t>NEW ENGLAND</t>
  </si>
  <si>
    <t>SEATTLE</t>
  </si>
  <si>
    <t>SAN FRANSISCO</t>
  </si>
  <si>
    <t>LA RAMS</t>
  </si>
  <si>
    <t>INDIANAPOLIS</t>
  </si>
  <si>
    <t xml:space="preserve"> Jamie Boucher</t>
  </si>
  <si>
    <t>BUFFALO</t>
  </si>
  <si>
    <t>DETROIT</t>
  </si>
  <si>
    <t>DENVER</t>
  </si>
  <si>
    <t>ATLANTA</t>
  </si>
  <si>
    <t>BAL</t>
  </si>
  <si>
    <t>Week 5</t>
  </si>
  <si>
    <t>CLEVELAND</t>
  </si>
  <si>
    <t>PITTSBURGH</t>
  </si>
  <si>
    <t>GREEN BAY</t>
  </si>
  <si>
    <t>CIN</t>
  </si>
  <si>
    <t>HOU</t>
  </si>
  <si>
    <t>DEN</t>
  </si>
  <si>
    <t>JAX</t>
  </si>
  <si>
    <t>$570-60-10=$500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</si>
</sst>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m/dd/yyyy"/>
  </numFmts>
  <fonts count="17" x14ac:knownFonts="1">
    <font>
      <sz val="10"/>
      <name val="Arial"/>
      <family val="2"/>
    </font>
    <font>
      <sz val="10"/>
      <name val="Century Gothic"/>
      <family val="2"/>
    </font>
    <font>
      <sz val="9"/>
      <name val="Tahoma"/>
      <family val="2"/>
    </font>
    <font>
      <b/>
      <sz val="9"/>
      <name val="Tahoma"/>
      <family val="2"/>
    </font>
    <font>
      <sz val="9"/>
      <name val="Century Gothic"/>
      <family val="2"/>
    </font>
    <font>
      <b/>
      <sz val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b/>
      <sz val="11"/>
      <name val="Arial"/>
      <family val="2"/>
    </font>
    <font>
      <b/>
      <sz val="8"/>
      <name val="Tahoma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2" tint="-9.9978637043366805E-2"/>
      <name val="Arial"/>
      <family val="2"/>
    </font>
    <font>
      <b/>
      <sz val="9"/>
      <name val="Arial"/>
      <family val="2"/>
    </font>
    <font>
      <strike/>
      <sz val="9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" fontId="0" fillId="0" borderId="0" xfId="0" applyNumberFormat="1"/>
    <xf numFmtId="0" fontId="5" fillId="0" borderId="0" xfId="0" applyFont="1"/>
    <xf numFmtId="1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64" fontId="2" fillId="0" borderId="11" xfId="0" applyNumberFormat="1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12" fillId="0" borderId="14" xfId="0" applyFont="1" applyBorder="1" applyAlignment="1">
      <alignment horizontal="center" textRotation="90"/>
    </xf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0" fillId="0" borderId="15" xfId="0" applyBorder="1"/>
    <xf numFmtId="0" fontId="0" fillId="4" borderId="0" xfId="0" applyFill="1"/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11" fillId="0" borderId="27" xfId="0" applyFont="1" applyBorder="1"/>
    <xf numFmtId="0" fontId="11" fillId="0" borderId="20" xfId="0" applyFont="1" applyBorder="1"/>
    <xf numFmtId="0" fontId="5" fillId="0" borderId="3" xfId="0" applyFont="1" applyBorder="1" applyAlignment="1">
      <alignment horizontal="center" textRotation="90"/>
    </xf>
    <xf numFmtId="0" fontId="2" fillId="0" borderId="28" xfId="0" applyFont="1" applyBorder="1" applyAlignment="1">
      <alignment horizontal="center" vertical="center"/>
    </xf>
    <xf numFmtId="0" fontId="0" fillId="0" borderId="30" xfId="0" applyBorder="1"/>
    <xf numFmtId="9" fontId="0" fillId="0" borderId="31" xfId="0" applyNumberFormat="1" applyBorder="1"/>
    <xf numFmtId="0" fontId="0" fillId="0" borderId="31" xfId="0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0" fillId="0" borderId="24" xfId="0" applyBorder="1"/>
    <xf numFmtId="9" fontId="0" fillId="0" borderId="0" xfId="0" applyNumberFormat="1"/>
    <xf numFmtId="0" fontId="0" fillId="0" borderId="0" xfId="0" applyAlignment="1">
      <alignment horizontal="right"/>
    </xf>
    <xf numFmtId="0" fontId="0" fillId="0" borderId="33" xfId="0" applyBorder="1"/>
    <xf numFmtId="0" fontId="0" fillId="0" borderId="17" xfId="0" applyBorder="1"/>
    <xf numFmtId="0" fontId="0" fillId="0" borderId="34" xfId="0" applyBorder="1"/>
    <xf numFmtId="0" fontId="13" fillId="0" borderId="0" xfId="0" applyFont="1"/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15" fillId="0" borderId="29" xfId="0" applyFont="1" applyBorder="1" applyAlignment="1">
      <alignment horizontal="center" vertical="center"/>
    </xf>
    <xf numFmtId="0" fontId="11" fillId="0" borderId="36" xfId="0" applyFont="1" applyBorder="1"/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1" fillId="0" borderId="32" xfId="0" applyFont="1" applyBorder="1"/>
    <xf numFmtId="0" fontId="10" fillId="0" borderId="25" xfId="0" applyFont="1" applyBorder="1" applyAlignment="1">
      <alignment horizontal="center" vertical="center"/>
    </xf>
    <xf numFmtId="0" fontId="11" fillId="0" borderId="41" xfId="0" applyFont="1" applyBorder="1"/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10" fillId="0" borderId="49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9" fillId="0" borderId="22" xfId="0" applyFont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9" fontId="0" fillId="0" borderId="34" xfId="0" applyNumberFormat="1" applyBorder="1"/>
    <xf numFmtId="0" fontId="0" fillId="0" borderId="34" xfId="0" applyBorder="1" applyAlignment="1">
      <alignment horizontal="right"/>
    </xf>
    <xf numFmtId="0" fontId="13" fillId="0" borderId="35" xfId="0" applyFont="1" applyBorder="1"/>
    <xf numFmtId="0" fontId="10" fillId="5" borderId="50" xfId="0" applyFont="1" applyFill="1" applyBorder="1" applyAlignment="1">
      <alignment horizontal="center" vertical="center"/>
    </xf>
    <xf numFmtId="164" fontId="2" fillId="0" borderId="46" xfId="0" applyNumberFormat="1" applyFont="1" applyBorder="1" applyAlignment="1" applyProtection="1">
      <alignment horizontal="center" vertical="center"/>
      <protection locked="0"/>
    </xf>
    <xf numFmtId="0" fontId="10" fillId="5" borderId="4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textRotation="90"/>
    </xf>
    <xf numFmtId="0" fontId="4" fillId="0" borderId="45" xfId="0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6" fontId="0" fillId="0" borderId="36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/>
    </xf>
    <xf numFmtId="38" fontId="0" fillId="0" borderId="31" xfId="0" applyNumberFormat="1" applyBorder="1" applyAlignment="1">
      <alignment horizontal="center"/>
    </xf>
    <xf numFmtId="0" fontId="5" fillId="0" borderId="30" xfId="0" applyFont="1" applyBorder="1"/>
    <xf numFmtId="164" fontId="2" fillId="0" borderId="52" xfId="0" applyNumberFormat="1" applyFont="1" applyBorder="1" applyAlignment="1" applyProtection="1">
      <alignment horizontal="center" vertical="center"/>
      <protection locked="0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10" fillId="5" borderId="5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4" fontId="16" fillId="0" borderId="9" xfId="0" applyNumberFormat="1" applyFont="1" applyBorder="1" applyAlignment="1" applyProtection="1">
      <alignment horizontal="center" vertical="center"/>
      <protection locked="0"/>
    </xf>
    <xf numFmtId="0" fontId="16" fillId="2" borderId="5" xfId="0" applyFont="1" applyFill="1" applyBorder="1" applyAlignment="1" applyProtection="1">
      <alignment horizontal="center" vertical="center"/>
      <protection locked="0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28" xfId="0" applyFont="1" applyBorder="1" applyAlignment="1">
      <alignment horizontal="center" vertical="center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2" borderId="8" xfId="0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29" xfId="0" applyFont="1" applyBorder="1" applyAlignment="1">
      <alignment horizontal="center" vertical="center"/>
    </xf>
    <xf numFmtId="164" fontId="16" fillId="0" borderId="8" xfId="0" applyNumberFormat="1" applyFont="1" applyBorder="1" applyAlignment="1" applyProtection="1">
      <alignment horizontal="center" vertical="center"/>
      <protection locked="0"/>
    </xf>
    <xf numFmtId="164" fontId="16" fillId="0" borderId="5" xfId="0" applyNumberFormat="1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>
      <alignment horizontal="center" vertical="center"/>
    </xf>
    <xf numFmtId="164" fontId="16" fillId="0" borderId="7" xfId="0" applyNumberFormat="1" applyFont="1" applyBorder="1" applyAlignment="1" applyProtection="1">
      <alignment horizontal="center" vertical="center"/>
      <protection locked="0"/>
    </xf>
    <xf numFmtId="164" fontId="16" fillId="0" borderId="12" xfId="0" applyNumberFormat="1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2" borderId="12" xfId="0" applyFont="1" applyFill="1" applyBorder="1" applyAlignment="1" applyProtection="1">
      <alignment horizontal="center" vertical="center"/>
      <protection locked="0"/>
    </xf>
    <xf numFmtId="0" fontId="16" fillId="0" borderId="46" xfId="0" applyFont="1" applyBorder="1" applyAlignment="1" applyProtection="1">
      <alignment horizontal="center" vertical="center"/>
      <protection locked="0"/>
    </xf>
    <xf numFmtId="0" fontId="16" fillId="2" borderId="46" xfId="0" applyFont="1" applyFill="1" applyBorder="1" applyAlignment="1" applyProtection="1">
      <alignment horizontal="center" vertical="center"/>
      <protection locked="0"/>
    </xf>
    <xf numFmtId="0" fontId="16" fillId="2" borderId="16" xfId="0" applyFont="1" applyFill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2" borderId="48" xfId="0" applyFont="1" applyFill="1" applyBorder="1" applyAlignment="1" applyProtection="1">
      <alignment horizontal="center" vertical="center"/>
      <protection locked="0"/>
    </xf>
    <xf numFmtId="0" fontId="16" fillId="0" borderId="40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center" vertical="center"/>
      <protection locked="0"/>
    </xf>
    <xf numFmtId="164" fontId="16" fillId="0" borderId="6" xfId="0" applyNumberFormat="1" applyFont="1" applyBorder="1" applyAlignment="1" applyProtection="1">
      <alignment horizontal="center" vertical="center"/>
      <protection locked="0"/>
    </xf>
    <xf numFmtId="0" fontId="16" fillId="2" borderId="6" xfId="0" applyFont="1" applyFill="1" applyBorder="1" applyAlignment="1" applyProtection="1">
      <alignment horizontal="center" vertical="center"/>
      <protection locked="0"/>
    </xf>
    <xf numFmtId="164" fontId="16" fillId="0" borderId="2" xfId="0" applyNumberFormat="1" applyFont="1" applyBorder="1" applyAlignment="1" applyProtection="1">
      <alignment horizontal="center" vertical="center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16" fillId="2" borderId="26" xfId="0" applyFont="1" applyFill="1" applyBorder="1" applyAlignment="1" applyProtection="1">
      <alignment horizontal="center" vertical="center"/>
      <protection locked="0"/>
    </xf>
    <xf numFmtId="0" fontId="16" fillId="2" borderId="20" xfId="0" applyFont="1" applyFill="1" applyBorder="1" applyAlignment="1" applyProtection="1">
      <alignment horizontal="center" vertical="center"/>
      <protection locked="0"/>
    </xf>
    <xf numFmtId="0" fontId="16" fillId="2" borderId="21" xfId="0" applyFont="1" applyFill="1" applyBorder="1" applyAlignment="1" applyProtection="1">
      <alignment horizontal="center" vertical="center"/>
      <protection locked="0"/>
    </xf>
    <xf numFmtId="0" fontId="16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16" fillId="2" borderId="18" xfId="0" applyFont="1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16" fillId="2" borderId="47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textRotation="90" wrapText="1"/>
      <protection locked="0"/>
    </xf>
    <xf numFmtId="0" fontId="0" fillId="0" borderId="2" xfId="0" applyFill="1" applyBorder="1" applyAlignment="1">
      <alignment horizontal="center" textRotation="90"/>
    </xf>
    <xf numFmtId="0" fontId="0" fillId="0" borderId="3" xfId="0" applyFill="1" applyBorder="1" applyAlignment="1">
      <alignment horizontal="center" textRotation="90"/>
    </xf>
    <xf numFmtId="0" fontId="0" fillId="0" borderId="4" xfId="0" applyFill="1" applyBorder="1" applyAlignment="1">
      <alignment horizontal="center" textRotation="90"/>
    </xf>
    <xf numFmtId="0" fontId="0" fillId="0" borderId="3" xfId="0" applyFill="1" applyBorder="1" applyAlignment="1">
      <alignment horizontal="center" textRotation="90" wrapText="1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2" fillId="0" borderId="46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center" vertical="center"/>
    </xf>
    <xf numFmtId="0" fontId="16" fillId="0" borderId="44" xfId="0" applyFont="1" applyFill="1" applyBorder="1" applyAlignment="1" applyProtection="1">
      <alignment horizontal="center" vertical="center"/>
      <protection locked="0"/>
    </xf>
    <xf numFmtId="0" fontId="2" fillId="0" borderId="52" xfId="0" applyFont="1" applyFill="1" applyBorder="1" applyAlignment="1" applyProtection="1">
      <alignment horizontal="center" vertical="center"/>
      <protection locked="0"/>
    </xf>
    <xf numFmtId="0" fontId="2" fillId="0" borderId="53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51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center" vertical="center"/>
    </xf>
    <xf numFmtId="0" fontId="2" fillId="0" borderId="22" xfId="0" applyFont="1" applyFill="1" applyBorder="1" applyAlignment="1" applyProtection="1">
      <alignment horizontal="center" vertical="center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16" fillId="0" borderId="26" xfId="0" applyFont="1" applyFill="1" applyBorder="1" applyAlignment="1" applyProtection="1">
      <alignment horizontal="center" vertical="center"/>
      <protection locked="0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27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textRotation="90" wrapText="1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textRotation="90"/>
    </xf>
    <xf numFmtId="0" fontId="0" fillId="2" borderId="3" xfId="0" applyFill="1" applyBorder="1" applyAlignment="1">
      <alignment horizontal="center" textRotation="90"/>
    </xf>
    <xf numFmtId="0" fontId="0" fillId="2" borderId="3" xfId="0" applyFill="1" applyBorder="1" applyAlignment="1" applyProtection="1">
      <alignment horizontal="center" textRotation="90" wrapText="1"/>
      <protection locked="0"/>
    </xf>
    <xf numFmtId="0" fontId="0" fillId="2" borderId="3" xfId="0" applyFill="1" applyBorder="1" applyAlignment="1">
      <alignment horizontal="center" textRotation="90" wrapText="1"/>
    </xf>
    <xf numFmtId="0" fontId="0" fillId="2" borderId="4" xfId="0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41"/>
  <sheetViews>
    <sheetView tabSelected="1" zoomScale="105" zoomScaleNormal="105" workbookViewId="0">
      <selection activeCell="BG22" sqref="BG22"/>
    </sheetView>
  </sheetViews>
  <sheetFormatPr defaultColWidth="9" defaultRowHeight="12.75" x14ac:dyDescent="0.2"/>
  <cols>
    <col min="1" max="1" width="16.7109375" customWidth="1"/>
    <col min="2" max="12" width="4.7109375" customWidth="1"/>
    <col min="13" max="13" width="4.7109375" style="20" customWidth="1"/>
    <col min="14" max="26" width="4.7109375" customWidth="1"/>
    <col min="27" max="27" width="4.7109375" style="20" customWidth="1"/>
    <col min="28" max="61" width="4.7109375" customWidth="1"/>
    <col min="62" max="65" width="4.7109375" hidden="1" customWidth="1"/>
    <col min="66" max="67" width="6.7109375" customWidth="1"/>
    <col min="68" max="69" width="2.7109375" customWidth="1"/>
  </cols>
  <sheetData>
    <row r="1" spans="1:69" ht="15.75" customHeight="1" x14ac:dyDescent="0.25">
      <c r="A1" s="1" t="s">
        <v>112</v>
      </c>
      <c r="B1" s="67">
        <v>1</v>
      </c>
      <c r="C1" s="68">
        <f t="shared" ref="C1:AH1" si="0">B1+1</f>
        <v>2</v>
      </c>
      <c r="D1" s="68">
        <f t="shared" si="0"/>
        <v>3</v>
      </c>
      <c r="E1" s="68">
        <f t="shared" si="0"/>
        <v>4</v>
      </c>
      <c r="F1" s="68">
        <f t="shared" si="0"/>
        <v>5</v>
      </c>
      <c r="G1" s="68">
        <f t="shared" si="0"/>
        <v>6</v>
      </c>
      <c r="H1" s="68">
        <f t="shared" si="0"/>
        <v>7</v>
      </c>
      <c r="I1" s="68">
        <f t="shared" si="0"/>
        <v>8</v>
      </c>
      <c r="J1" s="68">
        <f t="shared" si="0"/>
        <v>9</v>
      </c>
      <c r="K1" s="68">
        <f t="shared" si="0"/>
        <v>10</v>
      </c>
      <c r="L1" s="68">
        <f t="shared" si="0"/>
        <v>11</v>
      </c>
      <c r="M1" s="68">
        <f t="shared" si="0"/>
        <v>12</v>
      </c>
      <c r="N1" s="68">
        <f t="shared" si="0"/>
        <v>13</v>
      </c>
      <c r="O1" s="68">
        <f t="shared" si="0"/>
        <v>14</v>
      </c>
      <c r="P1" s="68">
        <f t="shared" si="0"/>
        <v>15</v>
      </c>
      <c r="Q1" s="68">
        <f t="shared" si="0"/>
        <v>16</v>
      </c>
      <c r="R1" s="68">
        <f t="shared" si="0"/>
        <v>17</v>
      </c>
      <c r="S1" s="68">
        <f t="shared" si="0"/>
        <v>18</v>
      </c>
      <c r="T1" s="68">
        <f t="shared" si="0"/>
        <v>19</v>
      </c>
      <c r="U1" s="68">
        <f t="shared" si="0"/>
        <v>20</v>
      </c>
      <c r="V1" s="68">
        <f t="shared" si="0"/>
        <v>21</v>
      </c>
      <c r="W1" s="68">
        <f t="shared" si="0"/>
        <v>22</v>
      </c>
      <c r="X1" s="68">
        <f t="shared" si="0"/>
        <v>23</v>
      </c>
      <c r="Y1" s="68">
        <f t="shared" si="0"/>
        <v>24</v>
      </c>
      <c r="Z1" s="68">
        <f t="shared" si="0"/>
        <v>25</v>
      </c>
      <c r="AA1" s="68">
        <f t="shared" si="0"/>
        <v>26</v>
      </c>
      <c r="AB1" s="68">
        <f t="shared" si="0"/>
        <v>27</v>
      </c>
      <c r="AC1" s="68">
        <f t="shared" si="0"/>
        <v>28</v>
      </c>
      <c r="AD1" s="68">
        <f t="shared" si="0"/>
        <v>29</v>
      </c>
      <c r="AE1" s="68">
        <f t="shared" si="0"/>
        <v>30</v>
      </c>
      <c r="AF1" s="68">
        <f t="shared" si="0"/>
        <v>31</v>
      </c>
      <c r="AG1" s="68">
        <f t="shared" si="0"/>
        <v>32</v>
      </c>
      <c r="AH1" s="68">
        <f t="shared" si="0"/>
        <v>33</v>
      </c>
      <c r="AI1" s="68">
        <f t="shared" ref="AI1:BM1" si="1">AH1+1</f>
        <v>34</v>
      </c>
      <c r="AJ1" s="68">
        <f t="shared" si="1"/>
        <v>35</v>
      </c>
      <c r="AK1" s="68">
        <f t="shared" si="1"/>
        <v>36</v>
      </c>
      <c r="AL1" s="68">
        <f t="shared" si="1"/>
        <v>37</v>
      </c>
      <c r="AM1" s="68">
        <f t="shared" si="1"/>
        <v>38</v>
      </c>
      <c r="AN1" s="68">
        <f t="shared" si="1"/>
        <v>39</v>
      </c>
      <c r="AO1" s="68">
        <f t="shared" si="1"/>
        <v>40</v>
      </c>
      <c r="AP1" s="68">
        <f t="shared" si="1"/>
        <v>41</v>
      </c>
      <c r="AQ1" s="68">
        <f t="shared" si="1"/>
        <v>42</v>
      </c>
      <c r="AR1" s="68">
        <f t="shared" si="1"/>
        <v>43</v>
      </c>
      <c r="AS1" s="68">
        <f t="shared" si="1"/>
        <v>44</v>
      </c>
      <c r="AT1" s="68">
        <f t="shared" si="1"/>
        <v>45</v>
      </c>
      <c r="AU1" s="68">
        <f t="shared" si="1"/>
        <v>46</v>
      </c>
      <c r="AV1" s="68">
        <f t="shared" si="1"/>
        <v>47</v>
      </c>
      <c r="AW1" s="68">
        <f t="shared" si="1"/>
        <v>48</v>
      </c>
      <c r="AX1" s="68">
        <f t="shared" si="1"/>
        <v>49</v>
      </c>
      <c r="AY1" s="68">
        <f t="shared" si="1"/>
        <v>50</v>
      </c>
      <c r="AZ1" s="68">
        <f t="shared" si="1"/>
        <v>51</v>
      </c>
      <c r="BA1" s="68">
        <f t="shared" si="1"/>
        <v>52</v>
      </c>
      <c r="BB1" s="68">
        <f t="shared" si="1"/>
        <v>53</v>
      </c>
      <c r="BC1" s="68">
        <f t="shared" si="1"/>
        <v>54</v>
      </c>
      <c r="BD1" s="68">
        <f t="shared" si="1"/>
        <v>55</v>
      </c>
      <c r="BE1" s="68">
        <f t="shared" si="1"/>
        <v>56</v>
      </c>
      <c r="BF1" s="68">
        <f t="shared" si="1"/>
        <v>57</v>
      </c>
      <c r="BG1" s="68">
        <f t="shared" si="1"/>
        <v>58</v>
      </c>
      <c r="BH1" s="68">
        <f t="shared" si="1"/>
        <v>59</v>
      </c>
      <c r="BI1" s="68">
        <f t="shared" si="1"/>
        <v>60</v>
      </c>
      <c r="BJ1" s="68">
        <f t="shared" si="1"/>
        <v>61</v>
      </c>
      <c r="BK1" s="68">
        <f t="shared" si="1"/>
        <v>62</v>
      </c>
      <c r="BL1" s="68">
        <f t="shared" si="1"/>
        <v>63</v>
      </c>
      <c r="BM1" s="68">
        <f t="shared" si="1"/>
        <v>64</v>
      </c>
      <c r="BN1" s="2"/>
    </row>
    <row r="2" spans="1:69" ht="98.45" customHeight="1" thickBot="1" x14ac:dyDescent="0.25">
      <c r="A2" s="7" t="s">
        <v>0</v>
      </c>
      <c r="B2" s="188" t="s">
        <v>13</v>
      </c>
      <c r="C2" s="151" t="s">
        <v>40</v>
      </c>
      <c r="D2" s="188" t="s">
        <v>39</v>
      </c>
      <c r="E2" s="151" t="s">
        <v>38</v>
      </c>
      <c r="F2" s="192" t="s">
        <v>69</v>
      </c>
      <c r="G2" s="151" t="s">
        <v>93</v>
      </c>
      <c r="H2" s="192" t="s">
        <v>74</v>
      </c>
      <c r="I2" s="152" t="s">
        <v>90</v>
      </c>
      <c r="J2" s="192" t="s">
        <v>17</v>
      </c>
      <c r="K2" s="151" t="s">
        <v>23</v>
      </c>
      <c r="L2" s="192" t="s">
        <v>73</v>
      </c>
      <c r="M2" s="151" t="s">
        <v>75</v>
      </c>
      <c r="N2" s="192" t="s">
        <v>92</v>
      </c>
      <c r="O2" s="151" t="s">
        <v>70</v>
      </c>
      <c r="P2" s="192" t="s">
        <v>21</v>
      </c>
      <c r="Q2" s="151" t="s">
        <v>18</v>
      </c>
      <c r="R2" s="192" t="s">
        <v>78</v>
      </c>
      <c r="S2" s="150" t="s">
        <v>62</v>
      </c>
      <c r="T2" s="192" t="s">
        <v>100</v>
      </c>
      <c r="U2" s="151" t="s">
        <v>48</v>
      </c>
      <c r="V2" s="193" t="s">
        <v>11</v>
      </c>
      <c r="W2" s="152" t="s">
        <v>16</v>
      </c>
      <c r="X2" s="193" t="s">
        <v>10</v>
      </c>
      <c r="Y2" s="152" t="s">
        <v>34</v>
      </c>
      <c r="Z2" s="193" t="s">
        <v>106</v>
      </c>
      <c r="AA2" s="152" t="s">
        <v>46</v>
      </c>
      <c r="AB2" s="194" t="s">
        <v>36</v>
      </c>
      <c r="AC2" s="153" t="s">
        <v>19</v>
      </c>
      <c r="AD2" s="193" t="s">
        <v>20</v>
      </c>
      <c r="AE2" s="152" t="s">
        <v>72</v>
      </c>
      <c r="AF2" s="195" t="s">
        <v>35</v>
      </c>
      <c r="AG2" s="152" t="s">
        <v>44</v>
      </c>
      <c r="AH2" s="196" t="s">
        <v>94</v>
      </c>
      <c r="AI2" s="152" t="s">
        <v>12</v>
      </c>
      <c r="AJ2" s="193" t="s">
        <v>37</v>
      </c>
      <c r="AK2" s="152" t="s">
        <v>47</v>
      </c>
      <c r="AL2" s="193" t="s">
        <v>71</v>
      </c>
      <c r="AM2" s="152" t="s">
        <v>15</v>
      </c>
      <c r="AN2" s="193" t="s">
        <v>66</v>
      </c>
      <c r="AO2" s="152" t="s">
        <v>14</v>
      </c>
      <c r="AP2" s="193" t="s">
        <v>81</v>
      </c>
      <c r="AQ2" s="152" t="s">
        <v>89</v>
      </c>
      <c r="AR2" s="193" t="s">
        <v>64</v>
      </c>
      <c r="AS2" s="152" t="s">
        <v>79</v>
      </c>
      <c r="AT2" s="193" t="s">
        <v>43</v>
      </c>
      <c r="AU2" s="152" t="s">
        <v>88</v>
      </c>
      <c r="AV2" s="193" t="s">
        <v>9</v>
      </c>
      <c r="AW2" s="152" t="s">
        <v>91</v>
      </c>
      <c r="AX2" s="193" t="s">
        <v>96</v>
      </c>
      <c r="AY2" s="153" t="s">
        <v>22</v>
      </c>
      <c r="AZ2" s="193" t="s">
        <v>95</v>
      </c>
      <c r="BA2" s="152" t="s">
        <v>68</v>
      </c>
      <c r="BB2" s="193" t="s">
        <v>45</v>
      </c>
      <c r="BC2" s="152" t="s">
        <v>77</v>
      </c>
      <c r="BD2" s="193" t="s">
        <v>42</v>
      </c>
      <c r="BE2" s="152" t="s">
        <v>63</v>
      </c>
      <c r="BF2" s="193" t="s">
        <v>67</v>
      </c>
      <c r="BG2" s="154" t="s">
        <v>84</v>
      </c>
      <c r="BH2" s="152" t="s">
        <v>87</v>
      </c>
      <c r="BI2" s="152"/>
      <c r="BJ2" s="99"/>
      <c r="BK2" s="99"/>
      <c r="BL2" s="99"/>
      <c r="BM2" s="99"/>
      <c r="BN2" s="35" t="s">
        <v>27</v>
      </c>
      <c r="BO2" s="6" t="s">
        <v>1</v>
      </c>
      <c r="BP2" s="21" t="s">
        <v>24</v>
      </c>
      <c r="BQ2" s="21" t="s">
        <v>25</v>
      </c>
    </row>
    <row r="3" spans="1:69" ht="13.5" customHeight="1" x14ac:dyDescent="0.2">
      <c r="A3" s="110" t="s">
        <v>85</v>
      </c>
      <c r="B3" s="111">
        <v>0</v>
      </c>
      <c r="C3" s="155">
        <v>0</v>
      </c>
      <c r="D3" s="111">
        <v>0</v>
      </c>
      <c r="E3" s="155">
        <v>0</v>
      </c>
      <c r="F3" s="111">
        <v>0</v>
      </c>
      <c r="G3" s="155">
        <v>0</v>
      </c>
      <c r="H3" s="111">
        <v>0</v>
      </c>
      <c r="I3" s="155">
        <v>0</v>
      </c>
      <c r="J3" s="111">
        <v>0</v>
      </c>
      <c r="K3" s="155">
        <v>0</v>
      </c>
      <c r="L3" s="111">
        <v>0</v>
      </c>
      <c r="M3" s="155">
        <v>0</v>
      </c>
      <c r="N3" s="111">
        <v>0</v>
      </c>
      <c r="O3" s="155">
        <v>0</v>
      </c>
      <c r="P3" s="111">
        <v>0</v>
      </c>
      <c r="Q3" s="155">
        <v>0</v>
      </c>
      <c r="R3" s="111">
        <v>0</v>
      </c>
      <c r="S3" s="155">
        <v>0</v>
      </c>
      <c r="T3" s="111">
        <v>0</v>
      </c>
      <c r="U3" s="155">
        <v>0</v>
      </c>
      <c r="V3" s="111">
        <v>0</v>
      </c>
      <c r="W3" s="156">
        <v>0</v>
      </c>
      <c r="X3" s="112">
        <v>0</v>
      </c>
      <c r="Y3" s="156">
        <v>0</v>
      </c>
      <c r="Z3" s="112">
        <v>0</v>
      </c>
      <c r="AA3" s="156">
        <v>0</v>
      </c>
      <c r="AB3" s="112">
        <v>0</v>
      </c>
      <c r="AC3" s="156">
        <v>0</v>
      </c>
      <c r="AD3" s="112">
        <v>0</v>
      </c>
      <c r="AE3" s="156">
        <v>0</v>
      </c>
      <c r="AF3" s="112">
        <v>0</v>
      </c>
      <c r="AG3" s="156">
        <v>4</v>
      </c>
      <c r="AH3" s="112">
        <v>0</v>
      </c>
      <c r="AI3" s="156">
        <v>0</v>
      </c>
      <c r="AJ3" s="112">
        <v>0</v>
      </c>
      <c r="AK3" s="156">
        <v>4</v>
      </c>
      <c r="AL3" s="112">
        <v>0</v>
      </c>
      <c r="AM3" s="156">
        <v>0</v>
      </c>
      <c r="AN3" s="112">
        <v>0</v>
      </c>
      <c r="AO3" s="156">
        <v>6</v>
      </c>
      <c r="AP3" s="112">
        <v>1</v>
      </c>
      <c r="AQ3" s="156">
        <v>0</v>
      </c>
      <c r="AR3" s="141">
        <v>0</v>
      </c>
      <c r="AS3" s="156">
        <v>0</v>
      </c>
      <c r="AT3" s="112">
        <v>1</v>
      </c>
      <c r="AU3" s="156">
        <v>0</v>
      </c>
      <c r="AV3" s="112">
        <v>0</v>
      </c>
      <c r="AW3" s="156">
        <v>10</v>
      </c>
      <c r="AX3" s="112">
        <v>0</v>
      </c>
      <c r="AY3" s="156">
        <v>12</v>
      </c>
      <c r="AZ3" s="112">
        <v>0</v>
      </c>
      <c r="BA3" s="156">
        <v>0</v>
      </c>
      <c r="BB3" s="112">
        <v>0</v>
      </c>
      <c r="BC3" s="156">
        <v>0</v>
      </c>
      <c r="BD3" s="112">
        <v>0</v>
      </c>
      <c r="BE3" s="156">
        <v>4</v>
      </c>
      <c r="BF3" s="112">
        <v>0</v>
      </c>
      <c r="BG3" s="156"/>
      <c r="BH3" s="156"/>
      <c r="BI3" s="156"/>
      <c r="BJ3" s="113"/>
      <c r="BK3" s="112"/>
      <c r="BL3" s="113"/>
      <c r="BM3" s="112"/>
      <c r="BN3" s="114" t="str">
        <f>LEFT(A3,3)</f>
        <v>PHI</v>
      </c>
      <c r="BO3" s="59">
        <v>17</v>
      </c>
      <c r="BP3" s="58">
        <f>COUNTIF(B3:BM3,"&gt;0")</f>
        <v>8</v>
      </c>
      <c r="BQ3" s="22">
        <f>IFERROR(SUM(B3:BM3)/BP3,0)</f>
        <v>5.25</v>
      </c>
    </row>
    <row r="4" spans="1:69" ht="13.5" customHeight="1" thickBot="1" x14ac:dyDescent="0.25">
      <c r="A4" s="12" t="s">
        <v>49</v>
      </c>
      <c r="B4" s="28">
        <v>11</v>
      </c>
      <c r="C4" s="157">
        <v>14</v>
      </c>
      <c r="D4" s="28">
        <v>11</v>
      </c>
      <c r="E4" s="157">
        <v>4</v>
      </c>
      <c r="F4" s="28">
        <v>12</v>
      </c>
      <c r="G4" s="157">
        <v>14</v>
      </c>
      <c r="H4" s="28">
        <v>2</v>
      </c>
      <c r="I4" s="157">
        <v>11</v>
      </c>
      <c r="J4" s="28">
        <v>13</v>
      </c>
      <c r="K4" s="157">
        <v>2</v>
      </c>
      <c r="L4" s="28">
        <v>13</v>
      </c>
      <c r="M4" s="157">
        <v>14</v>
      </c>
      <c r="N4" s="28">
        <v>14</v>
      </c>
      <c r="O4" s="157">
        <v>2</v>
      </c>
      <c r="P4" s="28">
        <v>13</v>
      </c>
      <c r="Q4" s="157">
        <v>3</v>
      </c>
      <c r="R4" s="28">
        <v>2</v>
      </c>
      <c r="S4" s="157">
        <v>14</v>
      </c>
      <c r="T4" s="28">
        <v>11</v>
      </c>
      <c r="U4" s="157">
        <v>6</v>
      </c>
      <c r="V4" s="28">
        <v>12</v>
      </c>
      <c r="W4" s="158">
        <v>13</v>
      </c>
      <c r="X4" s="50">
        <v>13</v>
      </c>
      <c r="Y4" s="158">
        <v>8</v>
      </c>
      <c r="Z4" s="50">
        <v>7</v>
      </c>
      <c r="AA4" s="158">
        <v>6</v>
      </c>
      <c r="AB4" s="50">
        <v>5</v>
      </c>
      <c r="AC4" s="158">
        <v>13</v>
      </c>
      <c r="AD4" s="50">
        <v>12</v>
      </c>
      <c r="AE4" s="158">
        <v>1</v>
      </c>
      <c r="AF4" s="50">
        <v>13</v>
      </c>
      <c r="AG4" s="158">
        <v>0</v>
      </c>
      <c r="AH4" s="50">
        <v>11</v>
      </c>
      <c r="AI4" s="158">
        <v>13</v>
      </c>
      <c r="AJ4" s="50">
        <v>11</v>
      </c>
      <c r="AK4" s="158">
        <v>0</v>
      </c>
      <c r="AL4" s="50">
        <v>6</v>
      </c>
      <c r="AM4" s="158">
        <v>11</v>
      </c>
      <c r="AN4" s="50">
        <v>12</v>
      </c>
      <c r="AO4" s="158">
        <v>0</v>
      </c>
      <c r="AP4" s="50">
        <v>0</v>
      </c>
      <c r="AQ4" s="158">
        <v>4</v>
      </c>
      <c r="AR4" s="142">
        <v>13</v>
      </c>
      <c r="AS4" s="158">
        <v>14</v>
      </c>
      <c r="AT4" s="50">
        <v>0</v>
      </c>
      <c r="AU4" s="158">
        <v>12</v>
      </c>
      <c r="AV4" s="50">
        <v>5</v>
      </c>
      <c r="AW4" s="158">
        <v>0</v>
      </c>
      <c r="AX4" s="50">
        <v>4</v>
      </c>
      <c r="AY4" s="158">
        <v>0</v>
      </c>
      <c r="AZ4" s="50">
        <v>7</v>
      </c>
      <c r="BA4" s="158">
        <v>13</v>
      </c>
      <c r="BB4" s="50">
        <v>9</v>
      </c>
      <c r="BC4" s="158">
        <v>14</v>
      </c>
      <c r="BD4" s="50">
        <v>6</v>
      </c>
      <c r="BE4" s="158">
        <v>0</v>
      </c>
      <c r="BF4" s="50">
        <v>2</v>
      </c>
      <c r="BG4" s="158"/>
      <c r="BH4" s="158"/>
      <c r="BI4" s="158"/>
      <c r="BJ4" s="80"/>
      <c r="BK4" s="50"/>
      <c r="BL4" s="80"/>
      <c r="BM4" s="50"/>
      <c r="BN4" s="69" t="str">
        <f>LEFT(A4,3)</f>
        <v>JAC</v>
      </c>
      <c r="BO4" s="60">
        <v>19</v>
      </c>
      <c r="BP4" s="58">
        <f>COUNTIF(B4:BM4,"&gt;0")</f>
        <v>49</v>
      </c>
      <c r="BQ4" s="22">
        <f>IFERROR(SUM(B4:BM4)/BP4,0)</f>
        <v>9.3061224489795915</v>
      </c>
    </row>
    <row r="5" spans="1:69" ht="13.5" customHeight="1" x14ac:dyDescent="0.2">
      <c r="A5" s="9" t="s">
        <v>65</v>
      </c>
      <c r="B5" s="27">
        <v>10</v>
      </c>
      <c r="C5" s="159">
        <v>7</v>
      </c>
      <c r="D5" s="27">
        <v>14</v>
      </c>
      <c r="E5" s="159">
        <v>12</v>
      </c>
      <c r="F5" s="27">
        <v>14</v>
      </c>
      <c r="G5" s="159">
        <v>13</v>
      </c>
      <c r="H5" s="27">
        <v>8</v>
      </c>
      <c r="I5" s="159">
        <v>12</v>
      </c>
      <c r="J5" s="27">
        <v>14</v>
      </c>
      <c r="K5" s="159">
        <v>13</v>
      </c>
      <c r="L5" s="27">
        <v>12</v>
      </c>
      <c r="M5" s="159">
        <v>13</v>
      </c>
      <c r="N5" s="27">
        <v>12</v>
      </c>
      <c r="O5" s="159">
        <v>1</v>
      </c>
      <c r="P5" s="27">
        <v>12</v>
      </c>
      <c r="Q5" s="159">
        <v>13</v>
      </c>
      <c r="R5" s="27">
        <v>12</v>
      </c>
      <c r="S5" s="159">
        <v>13</v>
      </c>
      <c r="T5" s="27">
        <v>10</v>
      </c>
      <c r="U5" s="159">
        <v>5</v>
      </c>
      <c r="V5" s="27">
        <v>11</v>
      </c>
      <c r="W5" s="160">
        <v>12</v>
      </c>
      <c r="X5" s="49">
        <v>14</v>
      </c>
      <c r="Y5" s="160">
        <v>14</v>
      </c>
      <c r="Z5" s="49">
        <v>12</v>
      </c>
      <c r="AA5" s="160">
        <v>12</v>
      </c>
      <c r="AB5" s="49">
        <v>0</v>
      </c>
      <c r="AC5" s="160">
        <v>9</v>
      </c>
      <c r="AD5" s="49">
        <v>7</v>
      </c>
      <c r="AE5" s="160">
        <v>9</v>
      </c>
      <c r="AF5" s="49">
        <v>12</v>
      </c>
      <c r="AG5" s="160">
        <v>14</v>
      </c>
      <c r="AH5" s="49">
        <v>1</v>
      </c>
      <c r="AI5" s="160">
        <v>11</v>
      </c>
      <c r="AJ5" s="49">
        <v>12</v>
      </c>
      <c r="AK5" s="160">
        <v>14</v>
      </c>
      <c r="AL5" s="49">
        <v>14</v>
      </c>
      <c r="AM5" s="160">
        <v>7</v>
      </c>
      <c r="AN5" s="49">
        <v>2</v>
      </c>
      <c r="AO5" s="160">
        <v>7</v>
      </c>
      <c r="AP5" s="49">
        <v>6</v>
      </c>
      <c r="AQ5" s="160">
        <v>3</v>
      </c>
      <c r="AR5" s="143">
        <v>9</v>
      </c>
      <c r="AS5" s="160">
        <v>7</v>
      </c>
      <c r="AT5" s="49">
        <v>6</v>
      </c>
      <c r="AU5" s="160">
        <v>13</v>
      </c>
      <c r="AV5" s="49">
        <v>9</v>
      </c>
      <c r="AW5" s="160">
        <v>0</v>
      </c>
      <c r="AX5" s="49">
        <v>13</v>
      </c>
      <c r="AY5" s="160">
        <v>0</v>
      </c>
      <c r="AZ5" s="49">
        <v>8</v>
      </c>
      <c r="BA5" s="160">
        <v>0</v>
      </c>
      <c r="BB5" s="49">
        <v>4</v>
      </c>
      <c r="BC5" s="160">
        <v>5</v>
      </c>
      <c r="BD5" s="49">
        <v>7</v>
      </c>
      <c r="BE5" s="160">
        <v>0</v>
      </c>
      <c r="BF5" s="49">
        <v>0</v>
      </c>
      <c r="BG5" s="160"/>
      <c r="BH5" s="160"/>
      <c r="BI5" s="160"/>
      <c r="BJ5" s="79"/>
      <c r="BK5" s="49"/>
      <c r="BL5" s="79"/>
      <c r="BM5" s="49"/>
      <c r="BN5" s="36" t="str">
        <f>LEFT(A5,3)</f>
        <v>HOU</v>
      </c>
      <c r="BO5" s="59">
        <v>26</v>
      </c>
      <c r="BP5" s="58">
        <f t="shared" ref="BP5:BP21" si="2">COUNTIF(B5:BM5,"&gt;0")</f>
        <v>51</v>
      </c>
      <c r="BQ5" s="22">
        <f t="shared" ref="BQ5:BQ21" si="3">IFERROR(SUM(B5:BM5)/BP5,0)</f>
        <v>9.882352941176471</v>
      </c>
    </row>
    <row r="6" spans="1:69" ht="13.5" customHeight="1" thickBot="1" x14ac:dyDescent="0.25">
      <c r="A6" s="115" t="s">
        <v>54</v>
      </c>
      <c r="B6" s="116">
        <v>0</v>
      </c>
      <c r="C6" s="161">
        <v>0</v>
      </c>
      <c r="D6" s="116">
        <v>0</v>
      </c>
      <c r="E6" s="161">
        <v>0</v>
      </c>
      <c r="F6" s="116">
        <v>0</v>
      </c>
      <c r="G6" s="161">
        <v>0</v>
      </c>
      <c r="H6" s="116">
        <v>0</v>
      </c>
      <c r="I6" s="161">
        <v>0</v>
      </c>
      <c r="J6" s="116">
        <v>0</v>
      </c>
      <c r="K6" s="161">
        <v>0</v>
      </c>
      <c r="L6" s="116">
        <v>0</v>
      </c>
      <c r="M6" s="161">
        <v>0</v>
      </c>
      <c r="N6" s="116">
        <v>0</v>
      </c>
      <c r="O6" s="161">
        <v>0</v>
      </c>
      <c r="P6" s="116">
        <v>0</v>
      </c>
      <c r="Q6" s="161">
        <v>0</v>
      </c>
      <c r="R6" s="116">
        <v>0</v>
      </c>
      <c r="S6" s="161">
        <v>0</v>
      </c>
      <c r="T6" s="116">
        <v>0</v>
      </c>
      <c r="U6" s="161">
        <v>0</v>
      </c>
      <c r="V6" s="116">
        <v>0</v>
      </c>
      <c r="W6" s="162">
        <v>0</v>
      </c>
      <c r="X6" s="117">
        <v>0</v>
      </c>
      <c r="Y6" s="162">
        <v>0</v>
      </c>
      <c r="Z6" s="117">
        <v>0</v>
      </c>
      <c r="AA6" s="162">
        <v>0</v>
      </c>
      <c r="AB6" s="117">
        <v>4</v>
      </c>
      <c r="AC6" s="162">
        <v>0</v>
      </c>
      <c r="AD6" s="117">
        <v>0</v>
      </c>
      <c r="AE6" s="162">
        <v>0</v>
      </c>
      <c r="AF6" s="117">
        <v>0</v>
      </c>
      <c r="AG6" s="162">
        <v>0</v>
      </c>
      <c r="AH6" s="117">
        <v>0</v>
      </c>
      <c r="AI6" s="162">
        <v>0</v>
      </c>
      <c r="AJ6" s="117">
        <v>0</v>
      </c>
      <c r="AK6" s="162">
        <v>0</v>
      </c>
      <c r="AL6" s="117">
        <v>0</v>
      </c>
      <c r="AM6" s="162">
        <v>0</v>
      </c>
      <c r="AN6" s="117">
        <v>0</v>
      </c>
      <c r="AO6" s="162">
        <v>0</v>
      </c>
      <c r="AP6" s="117">
        <v>0</v>
      </c>
      <c r="AQ6" s="162">
        <v>0</v>
      </c>
      <c r="AR6" s="144">
        <v>0</v>
      </c>
      <c r="AS6" s="162">
        <v>0</v>
      </c>
      <c r="AT6" s="117">
        <v>0</v>
      </c>
      <c r="AU6" s="162">
        <v>0</v>
      </c>
      <c r="AV6" s="117">
        <v>0</v>
      </c>
      <c r="AW6" s="162">
        <v>5</v>
      </c>
      <c r="AX6" s="117">
        <v>0</v>
      </c>
      <c r="AY6" s="162">
        <v>11</v>
      </c>
      <c r="AZ6" s="117">
        <v>0</v>
      </c>
      <c r="BA6" s="162">
        <v>6</v>
      </c>
      <c r="BB6" s="117">
        <v>0</v>
      </c>
      <c r="BC6" s="162">
        <v>0</v>
      </c>
      <c r="BD6" s="117">
        <v>0</v>
      </c>
      <c r="BE6" s="162">
        <v>8</v>
      </c>
      <c r="BF6" s="117">
        <v>11</v>
      </c>
      <c r="BG6" s="162"/>
      <c r="BH6" s="162"/>
      <c r="BI6" s="162"/>
      <c r="BJ6" s="118"/>
      <c r="BK6" s="117"/>
      <c r="BL6" s="118"/>
      <c r="BM6" s="117"/>
      <c r="BN6" s="119" t="str">
        <f>LEFT(A6,3)</f>
        <v>TEN</v>
      </c>
      <c r="BO6" s="60">
        <v>3</v>
      </c>
      <c r="BP6" s="58">
        <f t="shared" si="2"/>
        <v>6</v>
      </c>
      <c r="BQ6" s="22">
        <f t="shared" si="3"/>
        <v>7.5</v>
      </c>
    </row>
    <row r="7" spans="1:69" ht="13.5" customHeight="1" x14ac:dyDescent="0.2">
      <c r="A7" s="10" t="s">
        <v>52</v>
      </c>
      <c r="B7" s="27">
        <v>14</v>
      </c>
      <c r="C7" s="159">
        <v>13</v>
      </c>
      <c r="D7" s="27">
        <v>12</v>
      </c>
      <c r="E7" s="159">
        <v>13</v>
      </c>
      <c r="F7" s="27">
        <v>13</v>
      </c>
      <c r="G7" s="159">
        <v>12</v>
      </c>
      <c r="H7" s="27">
        <v>11</v>
      </c>
      <c r="I7" s="159">
        <v>14</v>
      </c>
      <c r="J7" s="27">
        <v>12</v>
      </c>
      <c r="K7" s="159">
        <v>14</v>
      </c>
      <c r="L7" s="27">
        <v>14</v>
      </c>
      <c r="M7" s="159">
        <v>12</v>
      </c>
      <c r="N7" s="27">
        <v>13</v>
      </c>
      <c r="O7" s="159">
        <v>11</v>
      </c>
      <c r="P7" s="27">
        <v>14</v>
      </c>
      <c r="Q7" s="159">
        <v>14</v>
      </c>
      <c r="R7" s="27">
        <v>14</v>
      </c>
      <c r="S7" s="159">
        <v>12</v>
      </c>
      <c r="T7" s="27">
        <v>14</v>
      </c>
      <c r="U7" s="159">
        <v>14</v>
      </c>
      <c r="V7" s="27">
        <v>14</v>
      </c>
      <c r="W7" s="160">
        <v>14</v>
      </c>
      <c r="X7" s="49">
        <v>12</v>
      </c>
      <c r="Y7" s="160">
        <v>13</v>
      </c>
      <c r="Z7" s="49">
        <v>13</v>
      </c>
      <c r="AA7" s="160">
        <v>14</v>
      </c>
      <c r="AB7" s="49">
        <v>13</v>
      </c>
      <c r="AC7" s="160">
        <v>14</v>
      </c>
      <c r="AD7" s="49">
        <v>6</v>
      </c>
      <c r="AE7" s="160">
        <v>11</v>
      </c>
      <c r="AF7" s="49">
        <v>14</v>
      </c>
      <c r="AG7" s="160">
        <v>13</v>
      </c>
      <c r="AH7" s="49">
        <v>5</v>
      </c>
      <c r="AI7" s="160">
        <v>14</v>
      </c>
      <c r="AJ7" s="49">
        <v>9</v>
      </c>
      <c r="AK7" s="160">
        <v>12</v>
      </c>
      <c r="AL7" s="49">
        <v>13</v>
      </c>
      <c r="AM7" s="160">
        <v>13</v>
      </c>
      <c r="AN7" s="49">
        <v>13</v>
      </c>
      <c r="AO7" s="160">
        <v>11</v>
      </c>
      <c r="AP7" s="49">
        <v>14</v>
      </c>
      <c r="AQ7" s="160">
        <v>0</v>
      </c>
      <c r="AR7" s="143">
        <v>14</v>
      </c>
      <c r="AS7" s="160">
        <v>13</v>
      </c>
      <c r="AT7" s="49">
        <v>14</v>
      </c>
      <c r="AU7" s="160">
        <v>14</v>
      </c>
      <c r="AV7" s="49">
        <v>13</v>
      </c>
      <c r="AW7" s="160">
        <v>6</v>
      </c>
      <c r="AX7" s="49">
        <v>5</v>
      </c>
      <c r="AY7" s="160">
        <v>9</v>
      </c>
      <c r="AZ7" s="49">
        <v>14</v>
      </c>
      <c r="BA7" s="160">
        <v>14</v>
      </c>
      <c r="BB7" s="49">
        <v>10</v>
      </c>
      <c r="BC7" s="160">
        <v>0</v>
      </c>
      <c r="BD7" s="49">
        <v>8</v>
      </c>
      <c r="BE7" s="160">
        <v>5</v>
      </c>
      <c r="BF7" s="49">
        <v>14</v>
      </c>
      <c r="BG7" s="160"/>
      <c r="BH7" s="160"/>
      <c r="BI7" s="160"/>
      <c r="BJ7" s="79"/>
      <c r="BK7" s="49"/>
      <c r="BL7" s="79"/>
      <c r="BM7" s="49"/>
      <c r="BN7" s="36" t="str">
        <f>LEFT(A7,3)</f>
        <v>CIN</v>
      </c>
      <c r="BO7" s="59">
        <v>31</v>
      </c>
      <c r="BP7" s="58">
        <f t="shared" si="2"/>
        <v>55</v>
      </c>
      <c r="BQ7" s="22">
        <f t="shared" si="3"/>
        <v>12.145454545454545</v>
      </c>
    </row>
    <row r="8" spans="1:69" ht="13.5" customHeight="1" thickBot="1" x14ac:dyDescent="0.25">
      <c r="A8" s="120" t="s">
        <v>50</v>
      </c>
      <c r="B8" s="116">
        <v>0</v>
      </c>
      <c r="C8" s="161">
        <v>0</v>
      </c>
      <c r="D8" s="116">
        <v>0</v>
      </c>
      <c r="E8" s="161">
        <v>0</v>
      </c>
      <c r="F8" s="116">
        <v>0</v>
      </c>
      <c r="G8" s="161">
        <v>0</v>
      </c>
      <c r="H8" s="116">
        <v>0</v>
      </c>
      <c r="I8" s="161">
        <v>0</v>
      </c>
      <c r="J8" s="116">
        <v>0</v>
      </c>
      <c r="K8" s="161">
        <v>0</v>
      </c>
      <c r="L8" s="116">
        <v>0</v>
      </c>
      <c r="M8" s="161">
        <v>0</v>
      </c>
      <c r="N8" s="116">
        <v>0</v>
      </c>
      <c r="O8" s="161">
        <v>0</v>
      </c>
      <c r="P8" s="116">
        <v>0</v>
      </c>
      <c r="Q8" s="161">
        <v>0</v>
      </c>
      <c r="R8" s="116">
        <v>0</v>
      </c>
      <c r="S8" s="161">
        <v>0</v>
      </c>
      <c r="T8" s="116">
        <v>0</v>
      </c>
      <c r="U8" s="161">
        <v>0</v>
      </c>
      <c r="V8" s="116">
        <v>0</v>
      </c>
      <c r="W8" s="162">
        <v>0</v>
      </c>
      <c r="X8" s="117">
        <v>0</v>
      </c>
      <c r="Y8" s="162">
        <v>0</v>
      </c>
      <c r="Z8" s="117">
        <v>0</v>
      </c>
      <c r="AA8" s="162">
        <v>0</v>
      </c>
      <c r="AB8" s="117">
        <v>0</v>
      </c>
      <c r="AC8" s="162">
        <v>0</v>
      </c>
      <c r="AD8" s="117">
        <v>0</v>
      </c>
      <c r="AE8" s="162">
        <v>0</v>
      </c>
      <c r="AF8" s="117">
        <v>0</v>
      </c>
      <c r="AG8" s="162">
        <v>0</v>
      </c>
      <c r="AH8" s="117">
        <v>0</v>
      </c>
      <c r="AI8" s="162">
        <v>0</v>
      </c>
      <c r="AJ8" s="117">
        <v>0</v>
      </c>
      <c r="AK8" s="162">
        <v>0</v>
      </c>
      <c r="AL8" s="117">
        <v>0</v>
      </c>
      <c r="AM8" s="162">
        <v>0</v>
      </c>
      <c r="AN8" s="117">
        <v>0</v>
      </c>
      <c r="AO8" s="162">
        <v>0</v>
      </c>
      <c r="AP8" s="117">
        <v>0</v>
      </c>
      <c r="AQ8" s="162">
        <v>8</v>
      </c>
      <c r="AR8" s="144">
        <v>0</v>
      </c>
      <c r="AS8" s="162">
        <v>0</v>
      </c>
      <c r="AT8" s="117">
        <v>0</v>
      </c>
      <c r="AU8" s="162">
        <v>0</v>
      </c>
      <c r="AV8" s="117">
        <v>0</v>
      </c>
      <c r="AW8" s="162">
        <v>0</v>
      </c>
      <c r="AX8" s="117">
        <v>0</v>
      </c>
      <c r="AY8" s="162">
        <v>0</v>
      </c>
      <c r="AZ8" s="117">
        <v>0</v>
      </c>
      <c r="BA8" s="162">
        <v>0</v>
      </c>
      <c r="BB8" s="117">
        <v>0</v>
      </c>
      <c r="BC8" s="162">
        <v>2</v>
      </c>
      <c r="BD8" s="117">
        <v>0</v>
      </c>
      <c r="BE8" s="162">
        <v>0</v>
      </c>
      <c r="BF8" s="117">
        <v>0</v>
      </c>
      <c r="BG8" s="162"/>
      <c r="BH8" s="162"/>
      <c r="BI8" s="162"/>
      <c r="BJ8" s="118"/>
      <c r="BK8" s="117"/>
      <c r="BL8" s="118"/>
      <c r="BM8" s="117"/>
      <c r="BN8" s="119" t="str">
        <f t="shared" ref="BN8:BN18" si="4">LEFT(A8,3)</f>
        <v>MIA</v>
      </c>
      <c r="BO8" s="61">
        <v>24</v>
      </c>
      <c r="BP8" s="58">
        <f t="shared" si="2"/>
        <v>2</v>
      </c>
      <c r="BQ8" s="22">
        <f t="shared" si="3"/>
        <v>5</v>
      </c>
    </row>
    <row r="9" spans="1:69" ht="13.5" customHeight="1" x14ac:dyDescent="0.2">
      <c r="A9" s="121" t="s">
        <v>61</v>
      </c>
      <c r="B9" s="111">
        <v>0</v>
      </c>
      <c r="C9" s="155">
        <v>0</v>
      </c>
      <c r="D9" s="111">
        <v>0</v>
      </c>
      <c r="E9" s="155">
        <v>0</v>
      </c>
      <c r="F9" s="111">
        <v>0</v>
      </c>
      <c r="G9" s="155">
        <v>3</v>
      </c>
      <c r="H9" s="111">
        <v>0</v>
      </c>
      <c r="I9" s="155">
        <v>0</v>
      </c>
      <c r="J9" s="111">
        <v>0</v>
      </c>
      <c r="K9" s="155">
        <v>1</v>
      </c>
      <c r="L9" s="111">
        <v>0</v>
      </c>
      <c r="M9" s="155">
        <v>1</v>
      </c>
      <c r="N9" s="111">
        <v>0</v>
      </c>
      <c r="O9" s="155">
        <v>0</v>
      </c>
      <c r="P9" s="111">
        <v>2</v>
      </c>
      <c r="Q9" s="155">
        <v>0</v>
      </c>
      <c r="R9" s="111">
        <v>0</v>
      </c>
      <c r="S9" s="155">
        <v>0</v>
      </c>
      <c r="T9" s="111">
        <v>0</v>
      </c>
      <c r="U9" s="155">
        <v>0</v>
      </c>
      <c r="V9" s="111">
        <v>1</v>
      </c>
      <c r="W9" s="156">
        <v>0</v>
      </c>
      <c r="X9" s="112">
        <v>0</v>
      </c>
      <c r="Y9" s="156">
        <v>0</v>
      </c>
      <c r="Z9" s="112">
        <v>0</v>
      </c>
      <c r="AA9" s="156">
        <v>5</v>
      </c>
      <c r="AB9" s="112">
        <v>3</v>
      </c>
      <c r="AC9" s="156">
        <v>4</v>
      </c>
      <c r="AD9" s="112">
        <v>5</v>
      </c>
      <c r="AE9" s="156">
        <v>0</v>
      </c>
      <c r="AF9" s="112">
        <v>2</v>
      </c>
      <c r="AG9" s="156">
        <v>0</v>
      </c>
      <c r="AH9" s="112">
        <v>3</v>
      </c>
      <c r="AI9" s="156">
        <v>1</v>
      </c>
      <c r="AJ9" s="112">
        <v>0</v>
      </c>
      <c r="AK9" s="156">
        <v>3</v>
      </c>
      <c r="AL9" s="112">
        <v>0</v>
      </c>
      <c r="AM9" s="156">
        <v>4</v>
      </c>
      <c r="AN9" s="112">
        <v>0</v>
      </c>
      <c r="AO9" s="156">
        <v>0</v>
      </c>
      <c r="AP9" s="112">
        <v>13</v>
      </c>
      <c r="AQ9" s="156">
        <v>2</v>
      </c>
      <c r="AR9" s="141">
        <v>2</v>
      </c>
      <c r="AS9" s="156">
        <v>0</v>
      </c>
      <c r="AT9" s="112">
        <v>5</v>
      </c>
      <c r="AU9" s="156">
        <v>0</v>
      </c>
      <c r="AV9" s="112">
        <v>4</v>
      </c>
      <c r="AW9" s="156">
        <v>0</v>
      </c>
      <c r="AX9" s="112">
        <v>3</v>
      </c>
      <c r="AY9" s="156">
        <v>0</v>
      </c>
      <c r="AZ9" s="112">
        <v>11</v>
      </c>
      <c r="BA9" s="156">
        <v>0</v>
      </c>
      <c r="BB9" s="112">
        <v>11</v>
      </c>
      <c r="BC9" s="156">
        <v>1</v>
      </c>
      <c r="BD9" s="112">
        <v>5</v>
      </c>
      <c r="BE9" s="156">
        <v>14</v>
      </c>
      <c r="BF9" s="112">
        <v>10</v>
      </c>
      <c r="BG9" s="156"/>
      <c r="BH9" s="156"/>
      <c r="BI9" s="156"/>
      <c r="BJ9" s="113"/>
      <c r="BK9" s="112"/>
      <c r="BL9" s="113"/>
      <c r="BM9" s="112"/>
      <c r="BN9" s="114" t="str">
        <f t="shared" si="4"/>
        <v>LAS</v>
      </c>
      <c r="BO9" s="59">
        <v>17</v>
      </c>
      <c r="BP9" s="58">
        <f>COUNTIF(B9:BM9,"&gt;0")</f>
        <v>26</v>
      </c>
      <c r="BQ9" s="22">
        <f>IFERROR(SUM(B9:BM9)/BP9,0)</f>
        <v>4.5769230769230766</v>
      </c>
    </row>
    <row r="10" spans="1:69" ht="13.5" customHeight="1" thickBot="1" x14ac:dyDescent="0.25">
      <c r="A10" s="8" t="s">
        <v>101</v>
      </c>
      <c r="B10" s="28">
        <v>7</v>
      </c>
      <c r="C10" s="157">
        <v>5</v>
      </c>
      <c r="D10" s="28">
        <v>10</v>
      </c>
      <c r="E10" s="157">
        <v>5</v>
      </c>
      <c r="F10" s="28">
        <v>5</v>
      </c>
      <c r="G10" s="157">
        <v>0</v>
      </c>
      <c r="H10" s="28">
        <v>13</v>
      </c>
      <c r="I10" s="157">
        <v>13</v>
      </c>
      <c r="J10" s="28">
        <v>7</v>
      </c>
      <c r="K10" s="157">
        <v>0</v>
      </c>
      <c r="L10" s="28">
        <v>10</v>
      </c>
      <c r="M10" s="157">
        <v>0</v>
      </c>
      <c r="N10" s="28">
        <v>7</v>
      </c>
      <c r="O10" s="157">
        <v>12</v>
      </c>
      <c r="P10" s="28">
        <v>0</v>
      </c>
      <c r="Q10" s="157">
        <v>11</v>
      </c>
      <c r="R10" s="28">
        <v>4</v>
      </c>
      <c r="S10" s="157">
        <v>11</v>
      </c>
      <c r="T10" s="28">
        <v>12</v>
      </c>
      <c r="U10" s="157">
        <v>4</v>
      </c>
      <c r="V10" s="28">
        <v>0</v>
      </c>
      <c r="W10" s="158">
        <v>7</v>
      </c>
      <c r="X10" s="50">
        <v>8</v>
      </c>
      <c r="Y10" s="158">
        <v>10</v>
      </c>
      <c r="Z10" s="50">
        <v>5</v>
      </c>
      <c r="AA10" s="158">
        <v>0</v>
      </c>
      <c r="AB10" s="50">
        <v>0</v>
      </c>
      <c r="AC10" s="158">
        <v>0</v>
      </c>
      <c r="AD10" s="50">
        <v>0</v>
      </c>
      <c r="AE10" s="158">
        <v>7</v>
      </c>
      <c r="AF10" s="50">
        <v>0</v>
      </c>
      <c r="AG10" s="158">
        <v>8</v>
      </c>
      <c r="AH10" s="50">
        <v>0</v>
      </c>
      <c r="AI10" s="158">
        <v>0</v>
      </c>
      <c r="AJ10" s="50">
        <v>1</v>
      </c>
      <c r="AK10" s="158">
        <v>0</v>
      </c>
      <c r="AL10" s="50">
        <v>12</v>
      </c>
      <c r="AM10" s="158">
        <v>0</v>
      </c>
      <c r="AN10" s="50">
        <v>9</v>
      </c>
      <c r="AO10" s="158">
        <v>5</v>
      </c>
      <c r="AP10" s="50">
        <v>0</v>
      </c>
      <c r="AQ10" s="158">
        <v>0</v>
      </c>
      <c r="AR10" s="142">
        <v>0</v>
      </c>
      <c r="AS10" s="158">
        <v>3</v>
      </c>
      <c r="AT10" s="50">
        <v>0</v>
      </c>
      <c r="AU10" s="158">
        <v>3</v>
      </c>
      <c r="AV10" s="50">
        <v>0</v>
      </c>
      <c r="AW10" s="158">
        <v>13</v>
      </c>
      <c r="AX10" s="50">
        <v>0</v>
      </c>
      <c r="AY10" s="158">
        <v>8</v>
      </c>
      <c r="AZ10" s="50">
        <v>0</v>
      </c>
      <c r="BA10" s="158">
        <v>2</v>
      </c>
      <c r="BB10" s="50">
        <v>0</v>
      </c>
      <c r="BC10" s="158">
        <v>0</v>
      </c>
      <c r="BD10" s="50">
        <v>0</v>
      </c>
      <c r="BE10" s="158">
        <v>0</v>
      </c>
      <c r="BF10" s="50">
        <v>0</v>
      </c>
      <c r="BG10" s="158"/>
      <c r="BH10" s="158"/>
      <c r="BI10" s="158"/>
      <c r="BJ10" s="80"/>
      <c r="BK10" s="50"/>
      <c r="BL10" s="80"/>
      <c r="BM10" s="50"/>
      <c r="BN10" s="69" t="str">
        <f>LEFT(A10,2)</f>
        <v>NE</v>
      </c>
      <c r="BO10" s="60">
        <v>45</v>
      </c>
      <c r="BP10" s="58">
        <f>COUNTIF(B10:BM10,"&gt;0")</f>
        <v>31</v>
      </c>
      <c r="BQ10" s="22">
        <f>IFERROR(SUM(B10:BM10)/BP10,0)</f>
        <v>7.645161290322581</v>
      </c>
    </row>
    <row r="11" spans="1:69" ht="13.5" customHeight="1" x14ac:dyDescent="0.2">
      <c r="A11" s="13" t="s">
        <v>55</v>
      </c>
      <c r="B11" s="27">
        <v>12</v>
      </c>
      <c r="C11" s="159">
        <v>10</v>
      </c>
      <c r="D11" s="27">
        <v>9</v>
      </c>
      <c r="E11" s="159">
        <v>11</v>
      </c>
      <c r="F11" s="27">
        <v>10</v>
      </c>
      <c r="G11" s="159">
        <v>0</v>
      </c>
      <c r="H11" s="27">
        <v>14</v>
      </c>
      <c r="I11" s="159">
        <v>8</v>
      </c>
      <c r="J11" s="27">
        <v>8</v>
      </c>
      <c r="K11" s="159">
        <v>9</v>
      </c>
      <c r="L11" s="27">
        <v>9</v>
      </c>
      <c r="M11" s="159">
        <v>4</v>
      </c>
      <c r="N11" s="27">
        <v>10</v>
      </c>
      <c r="O11" s="159">
        <v>0</v>
      </c>
      <c r="P11" s="27">
        <v>0</v>
      </c>
      <c r="Q11" s="159">
        <v>10</v>
      </c>
      <c r="R11" s="27">
        <v>9</v>
      </c>
      <c r="S11" s="159">
        <v>10</v>
      </c>
      <c r="T11" s="27">
        <v>0</v>
      </c>
      <c r="U11" s="159">
        <v>7</v>
      </c>
      <c r="V11" s="27">
        <v>2</v>
      </c>
      <c r="W11" s="160">
        <v>0</v>
      </c>
      <c r="X11" s="49">
        <v>11</v>
      </c>
      <c r="Y11" s="160">
        <v>3</v>
      </c>
      <c r="Z11" s="49">
        <v>14</v>
      </c>
      <c r="AA11" s="160">
        <v>11</v>
      </c>
      <c r="AB11" s="49">
        <v>9</v>
      </c>
      <c r="AC11" s="160">
        <v>5</v>
      </c>
      <c r="AD11" s="49">
        <v>14</v>
      </c>
      <c r="AE11" s="160">
        <v>12</v>
      </c>
      <c r="AF11" s="49">
        <v>7</v>
      </c>
      <c r="AG11" s="160">
        <v>2</v>
      </c>
      <c r="AH11" s="49">
        <v>14</v>
      </c>
      <c r="AI11" s="160">
        <v>4</v>
      </c>
      <c r="AJ11" s="49">
        <v>13</v>
      </c>
      <c r="AK11" s="160">
        <v>10</v>
      </c>
      <c r="AL11" s="49">
        <v>7</v>
      </c>
      <c r="AM11" s="160">
        <v>9</v>
      </c>
      <c r="AN11" s="49">
        <v>4</v>
      </c>
      <c r="AO11" s="160">
        <v>12</v>
      </c>
      <c r="AP11" s="49">
        <v>12</v>
      </c>
      <c r="AQ11" s="160">
        <v>7</v>
      </c>
      <c r="AR11" s="143">
        <v>0</v>
      </c>
      <c r="AS11" s="160">
        <v>8</v>
      </c>
      <c r="AT11" s="49">
        <v>0</v>
      </c>
      <c r="AU11" s="160">
        <v>0</v>
      </c>
      <c r="AV11" s="49">
        <v>2</v>
      </c>
      <c r="AW11" s="160">
        <v>2</v>
      </c>
      <c r="AX11" s="49">
        <v>9</v>
      </c>
      <c r="AY11" s="160">
        <v>10</v>
      </c>
      <c r="AZ11" s="49">
        <v>6</v>
      </c>
      <c r="BA11" s="160">
        <v>12</v>
      </c>
      <c r="BB11" s="49">
        <v>5</v>
      </c>
      <c r="BC11" s="160">
        <v>12</v>
      </c>
      <c r="BD11" s="49">
        <v>9</v>
      </c>
      <c r="BE11" s="160">
        <v>0</v>
      </c>
      <c r="BF11" s="49">
        <v>13</v>
      </c>
      <c r="BG11" s="160"/>
      <c r="BH11" s="160"/>
      <c r="BI11" s="160"/>
      <c r="BJ11" s="79"/>
      <c r="BK11" s="49"/>
      <c r="BL11" s="79"/>
      <c r="BM11" s="49"/>
      <c r="BN11" s="36" t="str">
        <f t="shared" si="4"/>
        <v>MIN</v>
      </c>
      <c r="BO11" s="59">
        <v>23</v>
      </c>
      <c r="BP11" s="58">
        <f t="shared" si="2"/>
        <v>48</v>
      </c>
      <c r="BQ11" s="22">
        <f t="shared" si="3"/>
        <v>8.75</v>
      </c>
    </row>
    <row r="12" spans="1:69" ht="13.5" customHeight="1" thickBot="1" x14ac:dyDescent="0.25">
      <c r="A12" s="121" t="s">
        <v>57</v>
      </c>
      <c r="B12" s="116">
        <v>0</v>
      </c>
      <c r="C12" s="161">
        <v>0</v>
      </c>
      <c r="D12" s="116">
        <v>0</v>
      </c>
      <c r="E12" s="161">
        <v>0</v>
      </c>
      <c r="F12" s="116">
        <v>0</v>
      </c>
      <c r="G12" s="161">
        <v>2</v>
      </c>
      <c r="H12" s="116">
        <v>0</v>
      </c>
      <c r="I12" s="161">
        <v>0</v>
      </c>
      <c r="J12" s="116">
        <v>0</v>
      </c>
      <c r="K12" s="161">
        <v>0</v>
      </c>
      <c r="L12" s="116">
        <v>0</v>
      </c>
      <c r="M12" s="161">
        <v>0</v>
      </c>
      <c r="N12" s="116">
        <v>0</v>
      </c>
      <c r="O12" s="161">
        <v>4</v>
      </c>
      <c r="P12" s="116">
        <v>1</v>
      </c>
      <c r="Q12" s="161">
        <v>0</v>
      </c>
      <c r="R12" s="116">
        <v>0</v>
      </c>
      <c r="S12" s="161">
        <v>0</v>
      </c>
      <c r="T12" s="116">
        <v>2</v>
      </c>
      <c r="U12" s="161">
        <v>0</v>
      </c>
      <c r="V12" s="116">
        <v>0</v>
      </c>
      <c r="W12" s="162">
        <v>1</v>
      </c>
      <c r="X12" s="117">
        <v>0</v>
      </c>
      <c r="Y12" s="162">
        <v>0</v>
      </c>
      <c r="Z12" s="117">
        <v>0</v>
      </c>
      <c r="AA12" s="162">
        <v>0</v>
      </c>
      <c r="AB12" s="117">
        <v>0</v>
      </c>
      <c r="AC12" s="162">
        <v>0</v>
      </c>
      <c r="AD12" s="117">
        <v>0</v>
      </c>
      <c r="AE12" s="162">
        <v>0</v>
      </c>
      <c r="AF12" s="117">
        <v>0</v>
      </c>
      <c r="AG12" s="162">
        <v>0</v>
      </c>
      <c r="AH12" s="117">
        <v>0</v>
      </c>
      <c r="AI12" s="162">
        <v>0</v>
      </c>
      <c r="AJ12" s="117">
        <v>0</v>
      </c>
      <c r="AK12" s="162">
        <v>0</v>
      </c>
      <c r="AL12" s="117">
        <v>0</v>
      </c>
      <c r="AM12" s="162">
        <v>0</v>
      </c>
      <c r="AN12" s="117">
        <v>0</v>
      </c>
      <c r="AO12" s="162">
        <v>0</v>
      </c>
      <c r="AP12" s="117">
        <v>0</v>
      </c>
      <c r="AQ12" s="162">
        <v>0</v>
      </c>
      <c r="AR12" s="144">
        <v>7</v>
      </c>
      <c r="AS12" s="162">
        <v>0</v>
      </c>
      <c r="AT12" s="117">
        <v>8</v>
      </c>
      <c r="AU12" s="162">
        <v>2</v>
      </c>
      <c r="AV12" s="117">
        <v>0</v>
      </c>
      <c r="AW12" s="162">
        <v>0</v>
      </c>
      <c r="AX12" s="117">
        <v>0</v>
      </c>
      <c r="AY12" s="162">
        <v>0</v>
      </c>
      <c r="AZ12" s="117">
        <v>0</v>
      </c>
      <c r="BA12" s="162">
        <v>0</v>
      </c>
      <c r="BB12" s="117">
        <v>0</v>
      </c>
      <c r="BC12" s="162">
        <v>0</v>
      </c>
      <c r="BD12" s="117">
        <v>0</v>
      </c>
      <c r="BE12" s="162">
        <v>7</v>
      </c>
      <c r="BF12" s="117">
        <v>0</v>
      </c>
      <c r="BG12" s="162"/>
      <c r="BH12" s="162"/>
      <c r="BI12" s="162"/>
      <c r="BJ12" s="118"/>
      <c r="BK12" s="117"/>
      <c r="BL12" s="118"/>
      <c r="BM12" s="117"/>
      <c r="BN12" s="122" t="s">
        <v>59</v>
      </c>
      <c r="BO12" s="60">
        <v>13</v>
      </c>
      <c r="BP12" s="58">
        <f t="shared" si="2"/>
        <v>9</v>
      </c>
      <c r="BQ12" s="22">
        <f t="shared" si="3"/>
        <v>3.7777777777777777</v>
      </c>
    </row>
    <row r="13" spans="1:69" ht="13.5" customHeight="1" x14ac:dyDescent="0.2">
      <c r="A13" s="123" t="s">
        <v>113</v>
      </c>
      <c r="B13" s="111">
        <v>5</v>
      </c>
      <c r="C13" s="155">
        <v>0</v>
      </c>
      <c r="D13" s="111">
        <v>0</v>
      </c>
      <c r="E13" s="155">
        <v>9</v>
      </c>
      <c r="F13" s="111">
        <v>0</v>
      </c>
      <c r="G13" s="155">
        <v>4</v>
      </c>
      <c r="H13" s="111">
        <v>3</v>
      </c>
      <c r="I13" s="155">
        <v>0</v>
      </c>
      <c r="J13" s="111">
        <v>3</v>
      </c>
      <c r="K13" s="155">
        <v>7</v>
      </c>
      <c r="L13" s="111">
        <v>8</v>
      </c>
      <c r="M13" s="155">
        <v>0</v>
      </c>
      <c r="N13" s="111">
        <v>1</v>
      </c>
      <c r="O13" s="155">
        <v>10</v>
      </c>
      <c r="P13" s="111">
        <v>8</v>
      </c>
      <c r="Q13" s="155">
        <v>4</v>
      </c>
      <c r="R13" s="111">
        <v>13</v>
      </c>
      <c r="S13" s="155">
        <v>9</v>
      </c>
      <c r="T13" s="111">
        <v>0</v>
      </c>
      <c r="U13" s="155">
        <v>3</v>
      </c>
      <c r="V13" s="111">
        <v>0</v>
      </c>
      <c r="W13" s="156">
        <v>5</v>
      </c>
      <c r="X13" s="112">
        <v>10</v>
      </c>
      <c r="Y13" s="156">
        <v>0</v>
      </c>
      <c r="Z13" s="112">
        <v>0</v>
      </c>
      <c r="AA13" s="156">
        <v>10</v>
      </c>
      <c r="AB13" s="112">
        <v>12</v>
      </c>
      <c r="AC13" s="156">
        <v>10</v>
      </c>
      <c r="AD13" s="112">
        <v>4</v>
      </c>
      <c r="AE13" s="156">
        <v>0</v>
      </c>
      <c r="AF13" s="112">
        <v>0</v>
      </c>
      <c r="AG13" s="156">
        <v>0</v>
      </c>
      <c r="AH13" s="112">
        <v>13</v>
      </c>
      <c r="AI13" s="156">
        <v>2</v>
      </c>
      <c r="AJ13" s="112">
        <v>2</v>
      </c>
      <c r="AK13" s="156">
        <v>11</v>
      </c>
      <c r="AL13" s="112">
        <v>11</v>
      </c>
      <c r="AM13" s="156">
        <v>6</v>
      </c>
      <c r="AN13" s="112">
        <v>0</v>
      </c>
      <c r="AO13" s="156">
        <v>0</v>
      </c>
      <c r="AP13" s="112">
        <v>0</v>
      </c>
      <c r="AQ13" s="156">
        <v>0</v>
      </c>
      <c r="AR13" s="141">
        <v>10</v>
      </c>
      <c r="AS13" s="156">
        <v>9</v>
      </c>
      <c r="AT13" s="112">
        <v>7</v>
      </c>
      <c r="AU13" s="156">
        <v>10</v>
      </c>
      <c r="AV13" s="112">
        <v>3</v>
      </c>
      <c r="AW13" s="156">
        <v>0</v>
      </c>
      <c r="AX13" s="112">
        <v>10</v>
      </c>
      <c r="AY13" s="156">
        <v>6</v>
      </c>
      <c r="AZ13" s="112">
        <v>12</v>
      </c>
      <c r="BA13" s="156">
        <v>11</v>
      </c>
      <c r="BB13" s="112">
        <v>6</v>
      </c>
      <c r="BC13" s="156">
        <v>7</v>
      </c>
      <c r="BD13" s="112">
        <v>14</v>
      </c>
      <c r="BE13" s="156">
        <v>13</v>
      </c>
      <c r="BF13" s="112">
        <v>9</v>
      </c>
      <c r="BG13" s="156"/>
      <c r="BH13" s="156"/>
      <c r="BI13" s="156"/>
      <c r="BJ13" s="113"/>
      <c r="BK13" s="112"/>
      <c r="BL13" s="113"/>
      <c r="BM13" s="112"/>
      <c r="BN13" s="114" t="str">
        <f>LEFT(A13,3)</f>
        <v>CLE</v>
      </c>
      <c r="BO13" s="59">
        <v>12</v>
      </c>
      <c r="BP13" s="58">
        <f t="shared" si="2"/>
        <v>40</v>
      </c>
      <c r="BQ13" s="22">
        <f t="shared" si="3"/>
        <v>7.75</v>
      </c>
    </row>
    <row r="14" spans="1:69" ht="13.5" customHeight="1" thickBot="1" x14ac:dyDescent="0.25">
      <c r="A14" s="14" t="s">
        <v>60</v>
      </c>
      <c r="B14" s="28">
        <v>0</v>
      </c>
      <c r="C14" s="157">
        <v>4</v>
      </c>
      <c r="D14" s="28">
        <v>8</v>
      </c>
      <c r="E14" s="157">
        <v>0</v>
      </c>
      <c r="F14" s="28">
        <v>7</v>
      </c>
      <c r="G14" s="157">
        <v>0</v>
      </c>
      <c r="H14" s="28">
        <v>0</v>
      </c>
      <c r="I14" s="157">
        <v>5</v>
      </c>
      <c r="J14" s="28">
        <v>0</v>
      </c>
      <c r="K14" s="157">
        <v>0</v>
      </c>
      <c r="L14" s="28">
        <v>0</v>
      </c>
      <c r="M14" s="157">
        <v>5</v>
      </c>
      <c r="N14" s="28">
        <v>0</v>
      </c>
      <c r="O14" s="157">
        <v>0</v>
      </c>
      <c r="P14" s="28">
        <v>0</v>
      </c>
      <c r="Q14" s="157">
        <v>0</v>
      </c>
      <c r="R14" s="28">
        <v>0</v>
      </c>
      <c r="S14" s="157">
        <v>0</v>
      </c>
      <c r="T14" s="28">
        <v>1</v>
      </c>
      <c r="U14" s="157">
        <v>0</v>
      </c>
      <c r="V14" s="28">
        <v>8</v>
      </c>
      <c r="W14" s="158">
        <v>0</v>
      </c>
      <c r="X14" s="50">
        <v>0</v>
      </c>
      <c r="Y14" s="158">
        <v>2</v>
      </c>
      <c r="Z14" s="50">
        <v>4</v>
      </c>
      <c r="AA14" s="158">
        <v>0</v>
      </c>
      <c r="AB14" s="50">
        <v>0</v>
      </c>
      <c r="AC14" s="158">
        <v>0</v>
      </c>
      <c r="AD14" s="50">
        <v>0</v>
      </c>
      <c r="AE14" s="158">
        <v>10</v>
      </c>
      <c r="AF14" s="50">
        <v>3</v>
      </c>
      <c r="AG14" s="158">
        <v>3</v>
      </c>
      <c r="AH14" s="50">
        <v>0</v>
      </c>
      <c r="AI14" s="158">
        <v>0</v>
      </c>
      <c r="AJ14" s="50">
        <v>0</v>
      </c>
      <c r="AK14" s="158">
        <v>0</v>
      </c>
      <c r="AL14" s="50">
        <v>0</v>
      </c>
      <c r="AM14" s="158">
        <v>0</v>
      </c>
      <c r="AN14" s="50">
        <v>5</v>
      </c>
      <c r="AO14" s="158">
        <v>4</v>
      </c>
      <c r="AP14" s="50">
        <v>7</v>
      </c>
      <c r="AQ14" s="158">
        <v>6</v>
      </c>
      <c r="AR14" s="142">
        <v>0</v>
      </c>
      <c r="AS14" s="158">
        <v>0</v>
      </c>
      <c r="AT14" s="50">
        <v>0</v>
      </c>
      <c r="AU14" s="158">
        <v>0</v>
      </c>
      <c r="AV14" s="50">
        <v>0</v>
      </c>
      <c r="AW14" s="158">
        <v>4</v>
      </c>
      <c r="AX14" s="50">
        <v>0</v>
      </c>
      <c r="AY14" s="158">
        <v>0</v>
      </c>
      <c r="AZ14" s="50">
        <v>0</v>
      </c>
      <c r="BA14" s="158">
        <v>0</v>
      </c>
      <c r="BB14" s="50">
        <v>0</v>
      </c>
      <c r="BC14" s="158">
        <v>0</v>
      </c>
      <c r="BD14" s="50">
        <v>0</v>
      </c>
      <c r="BE14" s="158">
        <v>0</v>
      </c>
      <c r="BF14" s="50">
        <v>0</v>
      </c>
      <c r="BG14" s="158"/>
      <c r="BH14" s="158"/>
      <c r="BI14" s="158"/>
      <c r="BJ14" s="80"/>
      <c r="BK14" s="50"/>
      <c r="BL14" s="80"/>
      <c r="BM14" s="50"/>
      <c r="BN14" s="70" t="str">
        <f>LEFT(A14,4)</f>
        <v>NY J</v>
      </c>
      <c r="BO14" s="60">
        <v>17</v>
      </c>
      <c r="BP14" s="58">
        <f t="shared" si="2"/>
        <v>17</v>
      </c>
      <c r="BQ14" s="22">
        <f t="shared" si="3"/>
        <v>5.0588235294117645</v>
      </c>
    </row>
    <row r="15" spans="1:69" ht="13.5" customHeight="1" x14ac:dyDescent="0.2">
      <c r="A15" s="124" t="s">
        <v>105</v>
      </c>
      <c r="B15" s="126">
        <v>0</v>
      </c>
      <c r="C15" s="163">
        <v>0</v>
      </c>
      <c r="D15" s="126">
        <v>7</v>
      </c>
      <c r="E15" s="163">
        <v>0</v>
      </c>
      <c r="F15" s="126">
        <v>0</v>
      </c>
      <c r="G15" s="163">
        <v>0</v>
      </c>
      <c r="H15" s="126">
        <v>7</v>
      </c>
      <c r="I15" s="163">
        <v>0</v>
      </c>
      <c r="J15" s="126">
        <v>2</v>
      </c>
      <c r="K15" s="163">
        <v>8</v>
      </c>
      <c r="L15" s="126">
        <v>3</v>
      </c>
      <c r="M15" s="163">
        <v>0</v>
      </c>
      <c r="N15" s="126">
        <v>0</v>
      </c>
      <c r="O15" s="163">
        <v>0</v>
      </c>
      <c r="P15" s="126">
        <v>0</v>
      </c>
      <c r="Q15" s="163">
        <v>0</v>
      </c>
      <c r="R15" s="126">
        <v>3</v>
      </c>
      <c r="S15" s="163">
        <v>0</v>
      </c>
      <c r="T15" s="126">
        <v>0</v>
      </c>
      <c r="U15" s="163">
        <v>0</v>
      </c>
      <c r="V15" s="126">
        <v>0</v>
      </c>
      <c r="W15" s="156">
        <v>0</v>
      </c>
      <c r="X15" s="112">
        <v>3</v>
      </c>
      <c r="Y15" s="156">
        <v>6</v>
      </c>
      <c r="Z15" s="112">
        <v>6</v>
      </c>
      <c r="AA15" s="156">
        <v>0</v>
      </c>
      <c r="AB15" s="112">
        <v>0</v>
      </c>
      <c r="AC15" s="156">
        <v>0</v>
      </c>
      <c r="AD15" s="112">
        <v>1</v>
      </c>
      <c r="AE15" s="156">
        <v>0</v>
      </c>
      <c r="AF15" s="112">
        <v>0</v>
      </c>
      <c r="AG15" s="156">
        <v>1</v>
      </c>
      <c r="AH15" s="112">
        <v>0</v>
      </c>
      <c r="AI15" s="156">
        <v>0</v>
      </c>
      <c r="AJ15" s="112">
        <v>3</v>
      </c>
      <c r="AK15" s="156">
        <v>0</v>
      </c>
      <c r="AL15" s="112">
        <v>8</v>
      </c>
      <c r="AM15" s="156">
        <v>3</v>
      </c>
      <c r="AN15" s="112">
        <v>0</v>
      </c>
      <c r="AO15" s="156">
        <v>0</v>
      </c>
      <c r="AP15" s="112">
        <v>2</v>
      </c>
      <c r="AQ15" s="156">
        <v>0</v>
      </c>
      <c r="AR15" s="141">
        <v>8</v>
      </c>
      <c r="AS15" s="156">
        <v>0</v>
      </c>
      <c r="AT15" s="112">
        <v>4</v>
      </c>
      <c r="AU15" s="156">
        <v>0</v>
      </c>
      <c r="AV15" s="112">
        <v>0</v>
      </c>
      <c r="AW15" s="156">
        <v>0</v>
      </c>
      <c r="AX15" s="112">
        <v>7</v>
      </c>
      <c r="AY15" s="156">
        <v>5</v>
      </c>
      <c r="AZ15" s="112">
        <v>1</v>
      </c>
      <c r="BA15" s="156">
        <v>8</v>
      </c>
      <c r="BB15" s="112">
        <v>14</v>
      </c>
      <c r="BC15" s="156">
        <v>0</v>
      </c>
      <c r="BD15" s="112">
        <v>0</v>
      </c>
      <c r="BE15" s="156">
        <v>0</v>
      </c>
      <c r="BF15" s="112">
        <v>4</v>
      </c>
      <c r="BG15" s="156"/>
      <c r="BH15" s="156"/>
      <c r="BI15" s="156"/>
      <c r="BJ15" s="113"/>
      <c r="BK15" s="112"/>
      <c r="BL15" s="113"/>
      <c r="BM15" s="112"/>
      <c r="BN15" s="122" t="str">
        <f>LEFT(A15,3)</f>
        <v>IND</v>
      </c>
      <c r="BO15" s="73">
        <v>22</v>
      </c>
      <c r="BP15" s="58">
        <f>COUNTIF(B15:BM15,"&gt;0")</f>
        <v>23</v>
      </c>
      <c r="BQ15" s="22">
        <f>IFERROR(SUM(B15:BM15)/BP15,0)</f>
        <v>4.9565217391304346</v>
      </c>
    </row>
    <row r="16" spans="1:69" ht="13.5" customHeight="1" thickBot="1" x14ac:dyDescent="0.25">
      <c r="A16" s="97" t="s">
        <v>114</v>
      </c>
      <c r="B16" s="76">
        <v>6</v>
      </c>
      <c r="C16" s="164">
        <v>12</v>
      </c>
      <c r="D16" s="76">
        <v>0</v>
      </c>
      <c r="E16" s="164">
        <v>8</v>
      </c>
      <c r="F16" s="76">
        <v>11</v>
      </c>
      <c r="G16" s="164">
        <v>7</v>
      </c>
      <c r="H16" s="76">
        <v>0</v>
      </c>
      <c r="I16" s="164">
        <v>3</v>
      </c>
      <c r="J16" s="76">
        <v>0</v>
      </c>
      <c r="K16" s="164">
        <v>0</v>
      </c>
      <c r="L16" s="76">
        <v>0</v>
      </c>
      <c r="M16" s="164">
        <v>7</v>
      </c>
      <c r="N16" s="76">
        <v>4</v>
      </c>
      <c r="O16" s="164">
        <v>5</v>
      </c>
      <c r="P16" s="76">
        <v>5</v>
      </c>
      <c r="Q16" s="164">
        <v>7</v>
      </c>
      <c r="R16" s="76">
        <v>0</v>
      </c>
      <c r="S16" s="164">
        <v>8</v>
      </c>
      <c r="T16" s="76">
        <v>6</v>
      </c>
      <c r="U16" s="164">
        <v>11</v>
      </c>
      <c r="V16" s="76">
        <v>6</v>
      </c>
      <c r="W16" s="165">
        <v>11</v>
      </c>
      <c r="X16" s="77">
        <v>0</v>
      </c>
      <c r="Y16" s="165">
        <v>0</v>
      </c>
      <c r="Z16" s="77">
        <v>0</v>
      </c>
      <c r="AA16" s="165">
        <v>9</v>
      </c>
      <c r="AB16" s="77">
        <v>11</v>
      </c>
      <c r="AC16" s="165">
        <v>2</v>
      </c>
      <c r="AD16" s="77">
        <v>0</v>
      </c>
      <c r="AE16" s="165">
        <v>6</v>
      </c>
      <c r="AF16" s="77">
        <v>6</v>
      </c>
      <c r="AG16" s="165">
        <v>0</v>
      </c>
      <c r="AH16" s="77">
        <v>2</v>
      </c>
      <c r="AI16" s="165">
        <v>9</v>
      </c>
      <c r="AJ16" s="77">
        <v>0</v>
      </c>
      <c r="AK16" s="165">
        <v>9</v>
      </c>
      <c r="AL16" s="77">
        <v>0</v>
      </c>
      <c r="AM16" s="165">
        <v>0</v>
      </c>
      <c r="AN16" s="77">
        <v>6</v>
      </c>
      <c r="AO16" s="165">
        <v>3</v>
      </c>
      <c r="AP16" s="77">
        <v>0</v>
      </c>
      <c r="AQ16" s="165">
        <v>12</v>
      </c>
      <c r="AR16" s="145">
        <v>0</v>
      </c>
      <c r="AS16" s="165">
        <v>6</v>
      </c>
      <c r="AT16" s="77">
        <v>0</v>
      </c>
      <c r="AU16" s="165">
        <v>4</v>
      </c>
      <c r="AV16" s="77">
        <v>1</v>
      </c>
      <c r="AW16" s="165">
        <v>12</v>
      </c>
      <c r="AX16" s="77">
        <v>0</v>
      </c>
      <c r="AY16" s="165">
        <v>0</v>
      </c>
      <c r="AZ16" s="77">
        <v>0</v>
      </c>
      <c r="BA16" s="165">
        <v>0</v>
      </c>
      <c r="BB16" s="77">
        <v>0</v>
      </c>
      <c r="BC16" s="165">
        <v>11</v>
      </c>
      <c r="BD16" s="77">
        <v>4</v>
      </c>
      <c r="BE16" s="165">
        <v>1</v>
      </c>
      <c r="BF16" s="77">
        <v>0</v>
      </c>
      <c r="BG16" s="165"/>
      <c r="BH16" s="165"/>
      <c r="BI16" s="165"/>
      <c r="BJ16" s="81"/>
      <c r="BK16" s="77"/>
      <c r="BL16" s="81"/>
      <c r="BM16" s="77"/>
      <c r="BN16" s="70" t="str">
        <f t="shared" si="4"/>
        <v>PIT</v>
      </c>
      <c r="BO16" s="96">
        <v>34</v>
      </c>
      <c r="BP16" s="58">
        <f>COUNTIF(B16:BM16,"&gt;0")</f>
        <v>34</v>
      </c>
      <c r="BQ16" s="22">
        <f>IFERROR(SUM(B16:BM16)/BP16,0)</f>
        <v>6.7941176470588234</v>
      </c>
    </row>
    <row r="17" spans="1:69" ht="13.5" customHeight="1" x14ac:dyDescent="0.2">
      <c r="A17" s="125" t="s">
        <v>53</v>
      </c>
      <c r="B17" s="111">
        <v>8</v>
      </c>
      <c r="C17" s="155">
        <v>2</v>
      </c>
      <c r="D17" s="111">
        <v>0</v>
      </c>
      <c r="E17" s="155">
        <v>2</v>
      </c>
      <c r="F17" s="111">
        <v>0</v>
      </c>
      <c r="G17" s="155">
        <v>0</v>
      </c>
      <c r="H17" s="111">
        <v>4</v>
      </c>
      <c r="I17" s="155">
        <v>0</v>
      </c>
      <c r="J17" s="111">
        <v>0</v>
      </c>
      <c r="K17" s="155">
        <v>0</v>
      </c>
      <c r="L17" s="111">
        <v>2</v>
      </c>
      <c r="M17" s="155">
        <v>0</v>
      </c>
      <c r="N17" s="111">
        <v>2</v>
      </c>
      <c r="O17" s="155">
        <v>9</v>
      </c>
      <c r="P17" s="111">
        <v>0</v>
      </c>
      <c r="Q17" s="155">
        <v>2</v>
      </c>
      <c r="R17" s="111">
        <v>0</v>
      </c>
      <c r="S17" s="155">
        <v>7</v>
      </c>
      <c r="T17" s="111">
        <v>0</v>
      </c>
      <c r="U17" s="155">
        <v>2</v>
      </c>
      <c r="V17" s="111">
        <v>0</v>
      </c>
      <c r="W17" s="156">
        <v>0</v>
      </c>
      <c r="X17" s="112">
        <v>5</v>
      </c>
      <c r="Y17" s="156">
        <v>0</v>
      </c>
      <c r="Z17" s="112">
        <v>0</v>
      </c>
      <c r="AA17" s="156">
        <v>0</v>
      </c>
      <c r="AB17" s="112">
        <v>7</v>
      </c>
      <c r="AC17" s="156">
        <v>7</v>
      </c>
      <c r="AD17" s="112">
        <v>0</v>
      </c>
      <c r="AE17" s="156">
        <v>0</v>
      </c>
      <c r="AF17" s="112">
        <v>0</v>
      </c>
      <c r="AG17" s="156">
        <v>0</v>
      </c>
      <c r="AH17" s="112">
        <v>12</v>
      </c>
      <c r="AI17" s="156">
        <v>0</v>
      </c>
      <c r="AJ17" s="112">
        <v>14</v>
      </c>
      <c r="AK17" s="156">
        <v>0</v>
      </c>
      <c r="AL17" s="112">
        <v>10</v>
      </c>
      <c r="AM17" s="156">
        <v>8</v>
      </c>
      <c r="AN17" s="112">
        <v>11</v>
      </c>
      <c r="AO17" s="156">
        <v>0</v>
      </c>
      <c r="AP17" s="112">
        <v>9</v>
      </c>
      <c r="AQ17" s="156">
        <v>0</v>
      </c>
      <c r="AR17" s="141">
        <v>3</v>
      </c>
      <c r="AS17" s="156">
        <v>0</v>
      </c>
      <c r="AT17" s="112">
        <v>2</v>
      </c>
      <c r="AU17" s="156">
        <v>5</v>
      </c>
      <c r="AV17" s="112">
        <v>0</v>
      </c>
      <c r="AW17" s="156">
        <v>9</v>
      </c>
      <c r="AX17" s="112">
        <v>0</v>
      </c>
      <c r="AY17" s="156">
        <v>0</v>
      </c>
      <c r="AZ17" s="112">
        <v>0</v>
      </c>
      <c r="BA17" s="156">
        <v>7</v>
      </c>
      <c r="BB17" s="112">
        <v>0</v>
      </c>
      <c r="BC17" s="156">
        <v>8</v>
      </c>
      <c r="BD17" s="112">
        <v>10</v>
      </c>
      <c r="BE17" s="156">
        <v>0</v>
      </c>
      <c r="BF17" s="112">
        <v>8</v>
      </c>
      <c r="BG17" s="156"/>
      <c r="BH17" s="156"/>
      <c r="BI17" s="156"/>
      <c r="BJ17" s="113"/>
      <c r="BK17" s="112"/>
      <c r="BL17" s="113"/>
      <c r="BM17" s="112"/>
      <c r="BN17" s="114" t="str">
        <f>LEFT(A17,4)</f>
        <v>NY G</v>
      </c>
      <c r="BO17" s="73">
        <v>27</v>
      </c>
      <c r="BP17" s="58">
        <f t="shared" si="2"/>
        <v>27</v>
      </c>
      <c r="BQ17" s="22">
        <f t="shared" si="3"/>
        <v>6.4814814814814818</v>
      </c>
    </row>
    <row r="18" spans="1:69" ht="13.5" customHeight="1" thickBot="1" x14ac:dyDescent="0.25">
      <c r="A18" s="127" t="s">
        <v>51</v>
      </c>
      <c r="B18" s="128">
        <v>0</v>
      </c>
      <c r="C18" s="166">
        <v>0</v>
      </c>
      <c r="D18" s="128">
        <v>1</v>
      </c>
      <c r="E18" s="166">
        <v>0</v>
      </c>
      <c r="F18" s="128">
        <v>3</v>
      </c>
      <c r="G18" s="166">
        <v>5</v>
      </c>
      <c r="H18" s="128">
        <v>0</v>
      </c>
      <c r="I18" s="166">
        <v>1</v>
      </c>
      <c r="J18" s="128">
        <v>10</v>
      </c>
      <c r="K18" s="166">
        <v>3</v>
      </c>
      <c r="L18" s="128">
        <v>0</v>
      </c>
      <c r="M18" s="166">
        <v>10</v>
      </c>
      <c r="N18" s="128">
        <v>0</v>
      </c>
      <c r="O18" s="166">
        <v>0</v>
      </c>
      <c r="P18" s="128">
        <v>6</v>
      </c>
      <c r="Q18" s="166">
        <v>0</v>
      </c>
      <c r="R18" s="128">
        <v>11</v>
      </c>
      <c r="S18" s="166">
        <v>0</v>
      </c>
      <c r="T18" s="128">
        <v>5</v>
      </c>
      <c r="U18" s="166">
        <v>0</v>
      </c>
      <c r="V18" s="128">
        <v>7</v>
      </c>
      <c r="W18" s="167">
        <v>8</v>
      </c>
      <c r="X18" s="129">
        <v>0</v>
      </c>
      <c r="Y18" s="167">
        <v>5</v>
      </c>
      <c r="Z18" s="129">
        <v>3</v>
      </c>
      <c r="AA18" s="167">
        <v>1</v>
      </c>
      <c r="AB18" s="129">
        <v>0</v>
      </c>
      <c r="AC18" s="167">
        <v>0</v>
      </c>
      <c r="AD18" s="129">
        <v>11</v>
      </c>
      <c r="AE18" s="167">
        <v>13</v>
      </c>
      <c r="AF18" s="129">
        <v>10</v>
      </c>
      <c r="AG18" s="167">
        <v>10</v>
      </c>
      <c r="AH18" s="129">
        <v>0</v>
      </c>
      <c r="AI18" s="167">
        <v>3</v>
      </c>
      <c r="AJ18" s="129">
        <v>0</v>
      </c>
      <c r="AK18" s="167">
        <v>8</v>
      </c>
      <c r="AL18" s="129">
        <v>0</v>
      </c>
      <c r="AM18" s="167">
        <v>0</v>
      </c>
      <c r="AN18" s="129">
        <v>0</v>
      </c>
      <c r="AO18" s="167">
        <v>8</v>
      </c>
      <c r="AP18" s="129">
        <v>0</v>
      </c>
      <c r="AQ18" s="167">
        <v>13</v>
      </c>
      <c r="AR18" s="146">
        <v>0</v>
      </c>
      <c r="AS18" s="167">
        <v>4</v>
      </c>
      <c r="AT18" s="129">
        <v>0</v>
      </c>
      <c r="AU18" s="167">
        <v>0</v>
      </c>
      <c r="AV18" s="129">
        <v>6</v>
      </c>
      <c r="AW18" s="167">
        <v>0</v>
      </c>
      <c r="AX18" s="129">
        <v>11</v>
      </c>
      <c r="AY18" s="167">
        <v>4</v>
      </c>
      <c r="AZ18" s="129">
        <v>10</v>
      </c>
      <c r="BA18" s="167">
        <v>0</v>
      </c>
      <c r="BB18" s="129">
        <v>1</v>
      </c>
      <c r="BC18" s="167">
        <v>0</v>
      </c>
      <c r="BD18" s="129">
        <v>0</v>
      </c>
      <c r="BE18" s="167">
        <v>2</v>
      </c>
      <c r="BF18" s="129">
        <v>0</v>
      </c>
      <c r="BG18" s="167"/>
      <c r="BH18" s="167"/>
      <c r="BI18" s="167"/>
      <c r="BJ18" s="130"/>
      <c r="BK18" s="129"/>
      <c r="BL18" s="130"/>
      <c r="BM18" s="131"/>
      <c r="BN18" s="132" t="str">
        <f t="shared" si="4"/>
        <v>WAS</v>
      </c>
      <c r="BO18" s="98">
        <v>27</v>
      </c>
      <c r="BP18" s="58">
        <f>COUNTIF(B18:BM18,"&gt;0")</f>
        <v>30</v>
      </c>
      <c r="BQ18" s="22">
        <f>IFERROR(SUM(B18:BM18)/BP18,0)</f>
        <v>6.4333333333333336</v>
      </c>
    </row>
    <row r="19" spans="1:69" ht="13.5" customHeight="1" thickBot="1" x14ac:dyDescent="0.25">
      <c r="A19" s="15" t="s">
        <v>2</v>
      </c>
      <c r="B19" s="189">
        <f>SUM(B4,B5,B7,B10,B11,B14,B16)</f>
        <v>60</v>
      </c>
      <c r="C19" s="168">
        <f>SUM(C4,C5,C7,C10,C11,C14,C16)</f>
        <v>65</v>
      </c>
      <c r="D19" s="189">
        <f>SUM(D4,D5,D7,D10,D11,D14,D16)</f>
        <v>64</v>
      </c>
      <c r="E19" s="168">
        <f>SUM(E4,E5,E7,E10,E11,E14,E16)</f>
        <v>53</v>
      </c>
      <c r="F19" s="189">
        <f>SUM(F4,F5,F7,F10,F11,F14,F16)</f>
        <v>72</v>
      </c>
      <c r="G19" s="168">
        <f>SUM(G4,G5,G7,G10,G11,G14,G16)</f>
        <v>46</v>
      </c>
      <c r="H19" s="189">
        <f>SUM(H4,H5,H7,H10,H11,H14,H16)</f>
        <v>48</v>
      </c>
      <c r="I19" s="168">
        <f>SUM(I4,I5,I7,I10,I11,I14,I16)</f>
        <v>66</v>
      </c>
      <c r="J19" s="189">
        <f>SUM(J4,J5,J7,J10,J11,J14,J16)</f>
        <v>54</v>
      </c>
      <c r="K19" s="168">
        <f>SUM(K4,K5,K7,K10,K11,K14,K16)</f>
        <v>38</v>
      </c>
      <c r="L19" s="189">
        <f>SUM(L4,L5,L7,L10,L11,L14,L16)</f>
        <v>58</v>
      </c>
      <c r="M19" s="168">
        <f>SUM(M4,M5,M7,M10,M11,M14,M16)</f>
        <v>55</v>
      </c>
      <c r="N19" s="189">
        <f>SUM(N4,N5,N7,N10,N11,N14,N16)</f>
        <v>60</v>
      </c>
      <c r="O19" s="168">
        <f>SUM(O4,O5,O7,O10,O11,O14,O16)</f>
        <v>31</v>
      </c>
      <c r="P19" s="189">
        <f>SUM(P4,P5,P7,P10,P11,P14,P16)</f>
        <v>44</v>
      </c>
      <c r="Q19" s="168">
        <f>SUM(Q4,Q5,Q7,Q10,Q11,Q14,Q16)</f>
        <v>58</v>
      </c>
      <c r="R19" s="189">
        <f>SUM(R4,R5,R7,R10,R11,R14,R16)</f>
        <v>41</v>
      </c>
      <c r="S19" s="168">
        <f>SUM(S4,S5,S7,S10,S11,S14,S16)</f>
        <v>68</v>
      </c>
      <c r="T19" s="189">
        <f>SUM(T4,T5,T7,T10,T11,T14,T16)</f>
        <v>54</v>
      </c>
      <c r="U19" s="168">
        <f>SUM(U4,U5,U7,U10,U11,U14,U16)</f>
        <v>47</v>
      </c>
      <c r="V19" s="189">
        <f>SUM(V4,V5,V7,V10,V11,V14,V16)</f>
        <v>53</v>
      </c>
      <c r="W19" s="168">
        <f>SUM(W4,W5,W7,W10,W11,W14,W16)</f>
        <v>57</v>
      </c>
      <c r="X19" s="189">
        <f>SUM(X4,X5,X7,X10,X11,X14,X16)</f>
        <v>58</v>
      </c>
      <c r="Y19" s="168">
        <f>SUM(Y4,Y5,Y7,Y10,Y11,Y14,Y16)</f>
        <v>50</v>
      </c>
      <c r="Z19" s="189">
        <f>SUM(Z4,Z5,Z7,Z10,Z11,Z14,Z16)</f>
        <v>55</v>
      </c>
      <c r="AA19" s="168">
        <f>SUM(AA4,AA5,AA7,AA10,AA11,AA14,AA16)</f>
        <v>52</v>
      </c>
      <c r="AB19" s="189">
        <f>SUM(AB4,AB5,AB7,AB10,AB11,AB14,AB16)</f>
        <v>38</v>
      </c>
      <c r="AC19" s="168">
        <f>SUM(AC4,AC5,AC7,AC10,AC11,AC14,AC16)</f>
        <v>43</v>
      </c>
      <c r="AD19" s="189">
        <f>SUM(AD4,AD5,AD7,AD10,AD11,AD14,AD16)</f>
        <v>39</v>
      </c>
      <c r="AE19" s="168">
        <f>SUM(AE4,AE5,AE7,AE10,AE11,AE14,AE16)</f>
        <v>56</v>
      </c>
      <c r="AF19" s="189">
        <f>SUM(AF4,AF5,AF7,AF10,AF11,AF14,AF16)</f>
        <v>55</v>
      </c>
      <c r="AG19" s="168">
        <f>SUM(AG4,AG5,AG7,AG10,AG11,AG14,AG16)</f>
        <v>40</v>
      </c>
      <c r="AH19" s="189">
        <f>SUM(AH4,AH5,AH7,AH10,AH11,AH14,AH16)</f>
        <v>33</v>
      </c>
      <c r="AI19" s="168">
        <f>SUM(AI4,AI5,AI7,AI10,AI11,AI14,AI16)</f>
        <v>51</v>
      </c>
      <c r="AJ19" s="189">
        <f>SUM(AJ4,AJ5,AJ7,AJ10,AJ11,AJ14,AJ16)</f>
        <v>46</v>
      </c>
      <c r="AK19" s="168">
        <f>SUM(AK4,AK5,AK7,AK10,AK11,AK14,AK16)</f>
        <v>45</v>
      </c>
      <c r="AL19" s="189">
        <f>SUM(AL4,AL5,AL7,AL10,AL11,AL14,AL16)</f>
        <v>52</v>
      </c>
      <c r="AM19" s="168">
        <f>SUM(AM4,AM5,AM7,AM10,AM11,AM14,AM16)</f>
        <v>40</v>
      </c>
      <c r="AN19" s="189">
        <f>SUM(AN4,AN5,AN7,AN10,AN11,AN14,AN16)</f>
        <v>51</v>
      </c>
      <c r="AO19" s="168">
        <f>SUM(AO4,AO5,AO7,AO10,AO11,AO14,AO16)</f>
        <v>42</v>
      </c>
      <c r="AP19" s="189">
        <f>SUM(AP4,AP5,AP7,AP10,AP11,AP14,AP16)</f>
        <v>39</v>
      </c>
      <c r="AQ19" s="168">
        <f>SUM(AQ4,AQ5,AQ7,AQ10,AQ11,AQ14,AQ16)</f>
        <v>32</v>
      </c>
      <c r="AR19" s="189">
        <f>SUM(AR4,AR5,AR7,AR10,AR11,AR14,AR16)</f>
        <v>36</v>
      </c>
      <c r="AS19" s="168">
        <f>SUM(AS4,AS5,AS7,AS10,AS11,AS14,AS16)</f>
        <v>51</v>
      </c>
      <c r="AT19" s="189">
        <f>SUM(AT4,AT5,AT7,AT10,AT11,AT14,AT16)</f>
        <v>20</v>
      </c>
      <c r="AU19" s="168">
        <f>SUM(AU4,AU5,AU7,AU10,AU11,AU14,AU16)</f>
        <v>46</v>
      </c>
      <c r="AV19" s="189">
        <f>SUM(AV4,AV5,AV7,AV10,AV11,AV14,AV16)</f>
        <v>30</v>
      </c>
      <c r="AW19" s="168">
        <f>SUM(AW4,AW5,AW7,AW10,AW11,AW14,AW16)</f>
        <v>37</v>
      </c>
      <c r="AX19" s="189">
        <f>SUM(AX4,AX5,AX7,AX10,AX11,AX14,AX16)</f>
        <v>31</v>
      </c>
      <c r="AY19" s="168">
        <f>SUM(AY4,AY5,AY7,AY10,AY11,AY14,AY16)</f>
        <v>27</v>
      </c>
      <c r="AZ19" s="189">
        <f>SUM(AZ4,AZ5,AZ7,AZ10,AZ11,AZ14,AZ16)</f>
        <v>35</v>
      </c>
      <c r="BA19" s="168">
        <f>SUM(BA4,BA5,BA7,BA10,BA11,BA14,BA16)</f>
        <v>41</v>
      </c>
      <c r="BB19" s="189">
        <f>SUM(BB4,BB5,BB7,BB10,BB11,BB14,BB16)</f>
        <v>28</v>
      </c>
      <c r="BC19" s="168">
        <f>SUM(BC4,BC5,BC7,BC10,BC11,BC14,BC16)</f>
        <v>42</v>
      </c>
      <c r="BD19" s="189">
        <f>SUM(BD4,BD5,BD7,BD10,BD11,BD14,BD16)</f>
        <v>34</v>
      </c>
      <c r="BE19" s="168">
        <f>SUM(BE4,BE5,BE7,BE10,BE11,BE14,BE16)</f>
        <v>6</v>
      </c>
      <c r="BF19" s="189">
        <f>SUM(BF4,BF5,BF7,BF10,BF11,BF14,BF16)</f>
        <v>29</v>
      </c>
      <c r="BG19" s="168">
        <f>SUM(BG4,BG5,BG7,BG10,BG11,BG14,BG16)</f>
        <v>0</v>
      </c>
      <c r="BH19" s="168">
        <f>SUM(BH4,BH5,BH7,BH10,BH11,BH14,BH16)</f>
        <v>0</v>
      </c>
      <c r="BI19" s="168">
        <f>SUM(BI4,BI5,BI7,BI10,BI11,BI14,BI16)</f>
        <v>0</v>
      </c>
      <c r="BJ19" s="29">
        <f t="shared" ref="BJ19:BM19" si="5">SUM(BJ3:BJ18)</f>
        <v>0</v>
      </c>
      <c r="BK19" s="29">
        <f t="shared" si="5"/>
        <v>0</v>
      </c>
      <c r="BL19" s="29">
        <f t="shared" si="5"/>
        <v>0</v>
      </c>
      <c r="BM19" s="29">
        <f t="shared" si="5"/>
        <v>0</v>
      </c>
      <c r="BN19" s="70"/>
      <c r="BO19" s="63"/>
      <c r="BP19" s="22"/>
      <c r="BQ19" s="22"/>
    </row>
    <row r="20" spans="1:69" ht="13.5" customHeight="1" x14ac:dyDescent="0.2">
      <c r="A20" s="16" t="s">
        <v>109</v>
      </c>
      <c r="B20" s="27">
        <v>4</v>
      </c>
      <c r="C20" s="159">
        <v>0</v>
      </c>
      <c r="D20" s="27">
        <v>5</v>
      </c>
      <c r="E20" s="159">
        <v>14</v>
      </c>
      <c r="F20" s="27">
        <v>2</v>
      </c>
      <c r="G20" s="159">
        <v>11</v>
      </c>
      <c r="H20" s="27">
        <v>12</v>
      </c>
      <c r="I20" s="159">
        <v>9</v>
      </c>
      <c r="J20" s="27">
        <v>6</v>
      </c>
      <c r="K20" s="159">
        <v>12</v>
      </c>
      <c r="L20" s="27">
        <v>11</v>
      </c>
      <c r="M20" s="159">
        <v>9</v>
      </c>
      <c r="N20" s="27">
        <v>8</v>
      </c>
      <c r="O20" s="159">
        <v>13</v>
      </c>
      <c r="P20" s="27">
        <v>10</v>
      </c>
      <c r="Q20" s="159">
        <v>8</v>
      </c>
      <c r="R20" s="27">
        <v>8</v>
      </c>
      <c r="S20" s="159">
        <v>6</v>
      </c>
      <c r="T20" s="27">
        <v>9</v>
      </c>
      <c r="U20" s="159">
        <v>8</v>
      </c>
      <c r="V20" s="27">
        <v>0</v>
      </c>
      <c r="W20" s="160">
        <v>9</v>
      </c>
      <c r="X20" s="49">
        <v>9</v>
      </c>
      <c r="Y20" s="160">
        <v>7</v>
      </c>
      <c r="Z20" s="49">
        <v>8</v>
      </c>
      <c r="AA20" s="160">
        <v>13</v>
      </c>
      <c r="AB20" s="49">
        <v>8</v>
      </c>
      <c r="AC20" s="160">
        <v>12</v>
      </c>
      <c r="AD20" s="49">
        <v>10</v>
      </c>
      <c r="AE20" s="160">
        <v>2</v>
      </c>
      <c r="AF20" s="49">
        <v>5</v>
      </c>
      <c r="AG20" s="160">
        <v>9</v>
      </c>
      <c r="AH20" s="49">
        <v>10</v>
      </c>
      <c r="AI20" s="160">
        <v>12</v>
      </c>
      <c r="AJ20" s="49">
        <v>4</v>
      </c>
      <c r="AK20" s="160">
        <v>0</v>
      </c>
      <c r="AL20" s="49">
        <v>9</v>
      </c>
      <c r="AM20" s="160">
        <v>14</v>
      </c>
      <c r="AN20" s="49">
        <v>3</v>
      </c>
      <c r="AO20" s="160">
        <v>2</v>
      </c>
      <c r="AP20" s="49">
        <v>11</v>
      </c>
      <c r="AQ20" s="160">
        <v>10</v>
      </c>
      <c r="AR20" s="143">
        <v>12</v>
      </c>
      <c r="AS20" s="160">
        <v>12</v>
      </c>
      <c r="AT20" s="49">
        <v>13</v>
      </c>
      <c r="AU20" s="160">
        <v>7</v>
      </c>
      <c r="AV20" s="49">
        <v>12</v>
      </c>
      <c r="AW20" s="160">
        <v>0</v>
      </c>
      <c r="AX20" s="49">
        <v>0</v>
      </c>
      <c r="AY20" s="160">
        <v>0</v>
      </c>
      <c r="AZ20" s="49">
        <v>13</v>
      </c>
      <c r="BA20" s="160">
        <v>10</v>
      </c>
      <c r="BB20" s="49">
        <v>7</v>
      </c>
      <c r="BC20" s="160">
        <v>0</v>
      </c>
      <c r="BD20" s="49">
        <v>11</v>
      </c>
      <c r="BE20" s="160">
        <v>6</v>
      </c>
      <c r="BF20" s="49">
        <v>7</v>
      </c>
      <c r="BG20" s="160"/>
      <c r="BH20" s="160"/>
      <c r="BI20" s="160"/>
      <c r="BJ20" s="79"/>
      <c r="BK20" s="49"/>
      <c r="BL20" s="79"/>
      <c r="BM20" s="49"/>
      <c r="BN20" s="65" t="str">
        <f t="shared" ref="BN20:BN24" si="6">LEFT(A20,3)</f>
        <v>DEN</v>
      </c>
      <c r="BO20" s="59">
        <v>23</v>
      </c>
      <c r="BP20" s="58">
        <f t="shared" si="2"/>
        <v>50</v>
      </c>
      <c r="BQ20" s="22">
        <f t="shared" si="3"/>
        <v>8.84</v>
      </c>
    </row>
    <row r="21" spans="1:69" ht="13.5" customHeight="1" thickBot="1" x14ac:dyDescent="0.25">
      <c r="A21" s="115" t="s">
        <v>86</v>
      </c>
      <c r="B21" s="116">
        <v>0</v>
      </c>
      <c r="C21" s="161">
        <v>6</v>
      </c>
      <c r="D21" s="116">
        <v>0</v>
      </c>
      <c r="E21" s="161">
        <v>0</v>
      </c>
      <c r="F21" s="116">
        <v>0</v>
      </c>
      <c r="G21" s="161">
        <v>0</v>
      </c>
      <c r="H21" s="116">
        <v>0</v>
      </c>
      <c r="I21" s="161">
        <v>0</v>
      </c>
      <c r="J21" s="116">
        <v>0</v>
      </c>
      <c r="K21" s="161">
        <v>0</v>
      </c>
      <c r="L21" s="116">
        <v>0</v>
      </c>
      <c r="M21" s="161">
        <v>0</v>
      </c>
      <c r="N21" s="116">
        <v>0</v>
      </c>
      <c r="O21" s="161">
        <v>0</v>
      </c>
      <c r="P21" s="116">
        <v>0</v>
      </c>
      <c r="Q21" s="161">
        <v>0</v>
      </c>
      <c r="R21" s="116">
        <v>0</v>
      </c>
      <c r="S21" s="161">
        <v>0</v>
      </c>
      <c r="T21" s="116">
        <v>0</v>
      </c>
      <c r="U21" s="161">
        <v>0</v>
      </c>
      <c r="V21" s="116">
        <v>3</v>
      </c>
      <c r="W21" s="162">
        <v>0</v>
      </c>
      <c r="X21" s="117">
        <v>0</v>
      </c>
      <c r="Y21" s="162">
        <v>0</v>
      </c>
      <c r="Z21" s="117">
        <v>0</v>
      </c>
      <c r="AA21" s="162">
        <v>0</v>
      </c>
      <c r="AB21" s="117">
        <v>0</v>
      </c>
      <c r="AC21" s="162">
        <v>0</v>
      </c>
      <c r="AD21" s="117">
        <v>0</v>
      </c>
      <c r="AE21" s="162">
        <v>0</v>
      </c>
      <c r="AF21" s="117">
        <v>0</v>
      </c>
      <c r="AG21" s="162">
        <v>0</v>
      </c>
      <c r="AH21" s="117">
        <v>0</v>
      </c>
      <c r="AI21" s="162">
        <v>0</v>
      </c>
      <c r="AJ21" s="117">
        <v>0</v>
      </c>
      <c r="AK21" s="162">
        <v>2</v>
      </c>
      <c r="AL21" s="117">
        <v>0</v>
      </c>
      <c r="AM21" s="162">
        <v>0</v>
      </c>
      <c r="AN21" s="117">
        <v>0</v>
      </c>
      <c r="AO21" s="162">
        <v>0</v>
      </c>
      <c r="AP21" s="117">
        <v>0</v>
      </c>
      <c r="AQ21" s="162">
        <v>0</v>
      </c>
      <c r="AR21" s="144">
        <v>0</v>
      </c>
      <c r="AS21" s="162">
        <v>0</v>
      </c>
      <c r="AT21" s="117">
        <v>0</v>
      </c>
      <c r="AU21" s="162">
        <v>0</v>
      </c>
      <c r="AV21" s="117">
        <v>0</v>
      </c>
      <c r="AW21" s="162">
        <v>3</v>
      </c>
      <c r="AX21" s="117">
        <v>6</v>
      </c>
      <c r="AY21" s="162">
        <v>3</v>
      </c>
      <c r="AZ21" s="117">
        <v>0</v>
      </c>
      <c r="BA21" s="162">
        <v>0</v>
      </c>
      <c r="BB21" s="117">
        <v>0</v>
      </c>
      <c r="BC21" s="162">
        <v>3</v>
      </c>
      <c r="BD21" s="117">
        <v>0</v>
      </c>
      <c r="BE21" s="162">
        <v>0</v>
      </c>
      <c r="BF21" s="117">
        <v>0</v>
      </c>
      <c r="BG21" s="162"/>
      <c r="BH21" s="162"/>
      <c r="BI21" s="162"/>
      <c r="BJ21" s="118"/>
      <c r="BK21" s="117"/>
      <c r="BL21" s="118"/>
      <c r="BM21" s="117"/>
      <c r="BN21" s="132" t="str">
        <f>LEFT(A21,4)</f>
        <v>LA C</v>
      </c>
      <c r="BO21" s="60">
        <v>17</v>
      </c>
      <c r="BP21" s="58">
        <f t="shared" si="2"/>
        <v>7</v>
      </c>
      <c r="BQ21" s="22">
        <f t="shared" si="3"/>
        <v>3.7142857142857144</v>
      </c>
    </row>
    <row r="22" spans="1:69" ht="13.5" customHeight="1" x14ac:dyDescent="0.2">
      <c r="A22" s="133" t="s">
        <v>58</v>
      </c>
      <c r="B22" s="111">
        <v>0</v>
      </c>
      <c r="C22" s="155">
        <v>0</v>
      </c>
      <c r="D22" s="111">
        <v>6</v>
      </c>
      <c r="E22" s="155">
        <v>10</v>
      </c>
      <c r="F22" s="111">
        <v>0</v>
      </c>
      <c r="G22" s="155">
        <v>0</v>
      </c>
      <c r="H22" s="111">
        <v>9</v>
      </c>
      <c r="I22" s="155">
        <v>10</v>
      </c>
      <c r="J22" s="111">
        <v>5</v>
      </c>
      <c r="K22" s="155">
        <v>6</v>
      </c>
      <c r="L22" s="111">
        <v>5</v>
      </c>
      <c r="M22" s="155">
        <v>6</v>
      </c>
      <c r="N22" s="111">
        <v>9</v>
      </c>
      <c r="O22" s="155">
        <v>0</v>
      </c>
      <c r="P22" s="111">
        <v>9</v>
      </c>
      <c r="Q22" s="155">
        <v>6</v>
      </c>
      <c r="R22" s="111">
        <v>0</v>
      </c>
      <c r="S22" s="155">
        <v>5</v>
      </c>
      <c r="T22" s="111">
        <v>0</v>
      </c>
      <c r="U22" s="155">
        <v>12</v>
      </c>
      <c r="V22" s="111">
        <v>13</v>
      </c>
      <c r="W22" s="156">
        <v>4</v>
      </c>
      <c r="X22" s="112">
        <v>0</v>
      </c>
      <c r="Y22" s="156">
        <v>0</v>
      </c>
      <c r="Z22" s="112">
        <v>10</v>
      </c>
      <c r="AA22" s="156">
        <v>2</v>
      </c>
      <c r="AB22" s="112">
        <v>6</v>
      </c>
      <c r="AC22" s="156">
        <v>8</v>
      </c>
      <c r="AD22" s="112">
        <v>2</v>
      </c>
      <c r="AE22" s="156">
        <v>8</v>
      </c>
      <c r="AF22" s="112">
        <v>9</v>
      </c>
      <c r="AG22" s="156">
        <v>7</v>
      </c>
      <c r="AH22" s="112">
        <v>6</v>
      </c>
      <c r="AI22" s="156">
        <v>10</v>
      </c>
      <c r="AJ22" s="112">
        <v>5</v>
      </c>
      <c r="AK22" s="156">
        <v>0</v>
      </c>
      <c r="AL22" s="112">
        <v>3</v>
      </c>
      <c r="AM22" s="156">
        <v>12</v>
      </c>
      <c r="AN22" s="112">
        <v>8</v>
      </c>
      <c r="AO22" s="156">
        <v>14</v>
      </c>
      <c r="AP22" s="112">
        <v>10</v>
      </c>
      <c r="AQ22" s="156">
        <v>1</v>
      </c>
      <c r="AR22" s="141">
        <v>5</v>
      </c>
      <c r="AS22" s="156">
        <v>10</v>
      </c>
      <c r="AT22" s="112">
        <v>12</v>
      </c>
      <c r="AU22" s="156">
        <v>9</v>
      </c>
      <c r="AV22" s="112">
        <v>8</v>
      </c>
      <c r="AW22" s="156">
        <v>0</v>
      </c>
      <c r="AX22" s="112">
        <v>8</v>
      </c>
      <c r="AY22" s="156">
        <v>0</v>
      </c>
      <c r="AZ22" s="112">
        <v>9</v>
      </c>
      <c r="BA22" s="156">
        <v>5</v>
      </c>
      <c r="BB22" s="112">
        <v>12</v>
      </c>
      <c r="BC22" s="156">
        <v>10</v>
      </c>
      <c r="BD22" s="112">
        <v>12</v>
      </c>
      <c r="BE22" s="156">
        <v>10</v>
      </c>
      <c r="BF22" s="112">
        <v>6</v>
      </c>
      <c r="BG22" s="156"/>
      <c r="BH22" s="156"/>
      <c r="BI22" s="156"/>
      <c r="BJ22" s="113"/>
      <c r="BK22" s="112"/>
      <c r="BL22" s="113"/>
      <c r="BM22" s="112"/>
      <c r="BN22" s="114" t="str">
        <f t="shared" si="6"/>
        <v>CHI</v>
      </c>
      <c r="BO22" s="59">
        <v>7</v>
      </c>
      <c r="BP22" s="58">
        <f>COUNTIF(B22:BM22,"&gt;0")</f>
        <v>45</v>
      </c>
      <c r="BQ22" s="22">
        <f>IFERROR(SUM(B22:BM22)/BP22,0)</f>
        <v>7.822222222222222</v>
      </c>
    </row>
    <row r="23" spans="1:69" ht="13.5" customHeight="1" thickBot="1" x14ac:dyDescent="0.25">
      <c r="A23" s="12" t="s">
        <v>115</v>
      </c>
      <c r="B23" s="28">
        <v>3</v>
      </c>
      <c r="C23" s="157">
        <v>3</v>
      </c>
      <c r="D23" s="28">
        <v>0</v>
      </c>
      <c r="E23" s="157">
        <v>0</v>
      </c>
      <c r="F23" s="28">
        <v>1</v>
      </c>
      <c r="G23" s="157">
        <v>6</v>
      </c>
      <c r="H23" s="28">
        <v>0</v>
      </c>
      <c r="I23" s="157">
        <v>0</v>
      </c>
      <c r="J23" s="28">
        <v>0</v>
      </c>
      <c r="K23" s="157">
        <v>0</v>
      </c>
      <c r="L23" s="28">
        <v>0</v>
      </c>
      <c r="M23" s="157">
        <v>0</v>
      </c>
      <c r="N23" s="28">
        <v>0</v>
      </c>
      <c r="O23" s="157">
        <v>6</v>
      </c>
      <c r="P23" s="28">
        <v>0</v>
      </c>
      <c r="Q23" s="157">
        <v>0</v>
      </c>
      <c r="R23" s="28">
        <v>7</v>
      </c>
      <c r="S23" s="157">
        <v>0</v>
      </c>
      <c r="T23" s="28">
        <v>7</v>
      </c>
      <c r="U23" s="157">
        <v>0</v>
      </c>
      <c r="V23" s="28">
        <v>0</v>
      </c>
      <c r="W23" s="158">
        <v>0</v>
      </c>
      <c r="X23" s="50">
        <v>1</v>
      </c>
      <c r="Y23" s="158">
        <v>4</v>
      </c>
      <c r="Z23" s="50">
        <v>0</v>
      </c>
      <c r="AA23" s="158">
        <v>0</v>
      </c>
      <c r="AB23" s="50">
        <v>0</v>
      </c>
      <c r="AC23" s="158">
        <v>0</v>
      </c>
      <c r="AD23" s="50">
        <v>0</v>
      </c>
      <c r="AE23" s="158">
        <v>0</v>
      </c>
      <c r="AF23" s="50">
        <v>0</v>
      </c>
      <c r="AG23" s="158">
        <v>0</v>
      </c>
      <c r="AH23" s="50">
        <v>0</v>
      </c>
      <c r="AI23" s="158">
        <v>0</v>
      </c>
      <c r="AJ23" s="50">
        <v>0</v>
      </c>
      <c r="AK23" s="158">
        <v>6</v>
      </c>
      <c r="AL23" s="50">
        <v>0</v>
      </c>
      <c r="AM23" s="158">
        <v>0</v>
      </c>
      <c r="AN23" s="50">
        <v>0</v>
      </c>
      <c r="AO23" s="158">
        <v>0</v>
      </c>
      <c r="AP23" s="50">
        <v>0</v>
      </c>
      <c r="AQ23" s="158">
        <v>0</v>
      </c>
      <c r="AR23" s="142">
        <v>0</v>
      </c>
      <c r="AS23" s="158">
        <v>0</v>
      </c>
      <c r="AT23" s="50">
        <v>0</v>
      </c>
      <c r="AU23" s="158">
        <v>0</v>
      </c>
      <c r="AV23" s="50">
        <v>0</v>
      </c>
      <c r="AW23" s="158">
        <v>14</v>
      </c>
      <c r="AX23" s="50">
        <v>0</v>
      </c>
      <c r="AY23" s="158">
        <v>2</v>
      </c>
      <c r="AZ23" s="50">
        <v>0</v>
      </c>
      <c r="BA23" s="158">
        <v>0</v>
      </c>
      <c r="BB23" s="50">
        <v>0</v>
      </c>
      <c r="BC23" s="158">
        <v>0</v>
      </c>
      <c r="BD23" s="50">
        <v>0</v>
      </c>
      <c r="BE23" s="158">
        <v>0</v>
      </c>
      <c r="BF23" s="50">
        <v>0</v>
      </c>
      <c r="BG23" s="158"/>
      <c r="BH23" s="158"/>
      <c r="BI23" s="158"/>
      <c r="BJ23" s="80"/>
      <c r="BK23" s="50"/>
      <c r="BL23" s="80"/>
      <c r="BM23" s="50"/>
      <c r="BN23" s="69" t="str">
        <f t="shared" si="6"/>
        <v>GRE</v>
      </c>
      <c r="BO23" s="60">
        <v>31</v>
      </c>
      <c r="BP23" s="58">
        <f>COUNTIF(B23:BM23,"&gt;0")</f>
        <v>12</v>
      </c>
      <c r="BQ23" s="22">
        <f>IFERROR(SUM(B23:BM23)/BP23,0)</f>
        <v>5</v>
      </c>
    </row>
    <row r="24" spans="1:69" ht="13.5" customHeight="1" x14ac:dyDescent="0.2">
      <c r="A24" s="16" t="s">
        <v>108</v>
      </c>
      <c r="B24" s="27">
        <v>13</v>
      </c>
      <c r="C24" s="159">
        <v>11</v>
      </c>
      <c r="D24" s="27">
        <v>13</v>
      </c>
      <c r="E24" s="159">
        <v>7</v>
      </c>
      <c r="F24" s="27">
        <v>9</v>
      </c>
      <c r="G24" s="159">
        <v>10</v>
      </c>
      <c r="H24" s="27">
        <v>5</v>
      </c>
      <c r="I24" s="159">
        <v>7</v>
      </c>
      <c r="J24" s="27">
        <v>11</v>
      </c>
      <c r="K24" s="159">
        <v>11</v>
      </c>
      <c r="L24" s="27">
        <v>0</v>
      </c>
      <c r="M24" s="159">
        <v>11</v>
      </c>
      <c r="N24" s="27">
        <v>11</v>
      </c>
      <c r="O24" s="159">
        <v>8</v>
      </c>
      <c r="P24" s="27">
        <v>11</v>
      </c>
      <c r="Q24" s="159">
        <v>12</v>
      </c>
      <c r="R24" s="27">
        <v>10</v>
      </c>
      <c r="S24" s="159">
        <v>4</v>
      </c>
      <c r="T24" s="27">
        <v>8</v>
      </c>
      <c r="U24" s="159">
        <v>13</v>
      </c>
      <c r="V24" s="27">
        <v>5</v>
      </c>
      <c r="W24" s="160">
        <v>10</v>
      </c>
      <c r="X24" s="49">
        <v>6</v>
      </c>
      <c r="Y24" s="160">
        <v>12</v>
      </c>
      <c r="Z24" s="49">
        <v>11</v>
      </c>
      <c r="AA24" s="160">
        <v>8</v>
      </c>
      <c r="AB24" s="49">
        <v>14</v>
      </c>
      <c r="AC24" s="160">
        <v>6</v>
      </c>
      <c r="AD24" s="49">
        <v>3</v>
      </c>
      <c r="AE24" s="160">
        <v>14</v>
      </c>
      <c r="AF24" s="49">
        <v>11</v>
      </c>
      <c r="AG24" s="160">
        <v>12</v>
      </c>
      <c r="AH24" s="49">
        <v>4</v>
      </c>
      <c r="AI24" s="160">
        <v>8</v>
      </c>
      <c r="AJ24" s="49">
        <v>6</v>
      </c>
      <c r="AK24" s="160">
        <v>13</v>
      </c>
      <c r="AL24" s="49">
        <v>5</v>
      </c>
      <c r="AM24" s="160">
        <v>10</v>
      </c>
      <c r="AN24" s="49">
        <v>14</v>
      </c>
      <c r="AO24" s="160">
        <v>9</v>
      </c>
      <c r="AP24" s="49">
        <v>8</v>
      </c>
      <c r="AQ24" s="160">
        <v>5</v>
      </c>
      <c r="AR24" s="143">
        <v>11</v>
      </c>
      <c r="AS24" s="160">
        <v>1</v>
      </c>
      <c r="AT24" s="49">
        <v>10</v>
      </c>
      <c r="AU24" s="160">
        <v>8</v>
      </c>
      <c r="AV24" s="49">
        <v>11</v>
      </c>
      <c r="AW24" s="160">
        <v>1</v>
      </c>
      <c r="AX24" s="49">
        <v>2</v>
      </c>
      <c r="AY24" s="160">
        <v>1</v>
      </c>
      <c r="AZ24" s="49">
        <v>2</v>
      </c>
      <c r="BA24" s="160">
        <v>0</v>
      </c>
      <c r="BB24" s="49">
        <v>13</v>
      </c>
      <c r="BC24" s="160">
        <v>9</v>
      </c>
      <c r="BD24" s="49">
        <v>0</v>
      </c>
      <c r="BE24" s="160">
        <v>12</v>
      </c>
      <c r="BF24" s="49">
        <v>3</v>
      </c>
      <c r="BG24" s="160"/>
      <c r="BH24" s="160"/>
      <c r="BI24" s="160"/>
      <c r="BJ24" s="79"/>
      <c r="BK24" s="49"/>
      <c r="BL24" s="79"/>
      <c r="BM24" s="49"/>
      <c r="BN24" s="65" t="str">
        <f t="shared" si="6"/>
        <v>DET</v>
      </c>
      <c r="BO24" s="59">
        <v>45</v>
      </c>
      <c r="BP24" s="58">
        <f>COUNTIF(B24:BM24,"&gt;0")</f>
        <v>54</v>
      </c>
      <c r="BQ24" s="22">
        <f>IFERROR(SUM(B24:BM24)/BP24,0)</f>
        <v>8.5740740740740744</v>
      </c>
    </row>
    <row r="25" spans="1:69" ht="13.5" customHeight="1" thickBot="1" x14ac:dyDescent="0.25">
      <c r="A25" s="120" t="s">
        <v>56</v>
      </c>
      <c r="B25" s="116">
        <v>0</v>
      </c>
      <c r="C25" s="161">
        <v>0</v>
      </c>
      <c r="D25" s="116">
        <v>0</v>
      </c>
      <c r="E25" s="161">
        <v>0</v>
      </c>
      <c r="F25" s="116">
        <v>0</v>
      </c>
      <c r="G25" s="161">
        <v>0</v>
      </c>
      <c r="H25" s="116">
        <v>0</v>
      </c>
      <c r="I25" s="161">
        <v>0</v>
      </c>
      <c r="J25" s="116">
        <v>0</v>
      </c>
      <c r="K25" s="161">
        <v>0</v>
      </c>
      <c r="L25" s="116">
        <v>1</v>
      </c>
      <c r="M25" s="161">
        <v>0</v>
      </c>
      <c r="N25" s="116">
        <v>0</v>
      </c>
      <c r="O25" s="161">
        <v>0</v>
      </c>
      <c r="P25" s="116">
        <v>0</v>
      </c>
      <c r="Q25" s="161">
        <v>0</v>
      </c>
      <c r="R25" s="116">
        <v>0</v>
      </c>
      <c r="S25" s="161">
        <v>0</v>
      </c>
      <c r="T25" s="116">
        <v>0</v>
      </c>
      <c r="U25" s="161">
        <v>0</v>
      </c>
      <c r="V25" s="116">
        <v>0</v>
      </c>
      <c r="W25" s="169">
        <v>0</v>
      </c>
      <c r="X25" s="117">
        <v>0</v>
      </c>
      <c r="Y25" s="162">
        <v>0</v>
      </c>
      <c r="Z25" s="117">
        <v>0</v>
      </c>
      <c r="AA25" s="162">
        <v>0</v>
      </c>
      <c r="AB25" s="117">
        <v>0</v>
      </c>
      <c r="AC25" s="162">
        <v>0</v>
      </c>
      <c r="AD25" s="117">
        <v>0</v>
      </c>
      <c r="AE25" s="162">
        <v>0</v>
      </c>
      <c r="AF25" s="117">
        <v>0</v>
      </c>
      <c r="AG25" s="162">
        <v>0</v>
      </c>
      <c r="AH25" s="117">
        <v>0</v>
      </c>
      <c r="AI25" s="162">
        <v>0</v>
      </c>
      <c r="AJ25" s="117">
        <v>0</v>
      </c>
      <c r="AK25" s="162">
        <v>0</v>
      </c>
      <c r="AL25" s="117">
        <v>0</v>
      </c>
      <c r="AM25" s="162">
        <v>0</v>
      </c>
      <c r="AN25" s="117">
        <v>0</v>
      </c>
      <c r="AO25" s="162">
        <v>0</v>
      </c>
      <c r="AP25" s="117">
        <v>0</v>
      </c>
      <c r="AQ25" s="162">
        <v>0</v>
      </c>
      <c r="AR25" s="117">
        <v>0</v>
      </c>
      <c r="AS25" s="162">
        <v>0</v>
      </c>
      <c r="AT25" s="117">
        <v>0</v>
      </c>
      <c r="AU25" s="162">
        <v>0</v>
      </c>
      <c r="AV25" s="117">
        <v>0</v>
      </c>
      <c r="AW25" s="162">
        <v>0</v>
      </c>
      <c r="AX25" s="117">
        <v>0</v>
      </c>
      <c r="AY25" s="162">
        <v>0</v>
      </c>
      <c r="AZ25" s="117">
        <v>0</v>
      </c>
      <c r="BA25" s="162">
        <v>4</v>
      </c>
      <c r="BB25" s="117">
        <v>0</v>
      </c>
      <c r="BC25" s="162">
        <v>0</v>
      </c>
      <c r="BD25" s="117">
        <v>13</v>
      </c>
      <c r="BE25" s="162">
        <v>0</v>
      </c>
      <c r="BF25" s="117">
        <v>0</v>
      </c>
      <c r="BG25" s="162"/>
      <c r="BH25" s="162"/>
      <c r="BI25" s="162"/>
      <c r="BJ25" s="118"/>
      <c r="BK25" s="117"/>
      <c r="BL25" s="118"/>
      <c r="BM25" s="117"/>
      <c r="BN25" s="132" t="str">
        <f>LEFT(A25,3)</f>
        <v>ARI</v>
      </c>
      <c r="BO25" s="60">
        <v>21</v>
      </c>
      <c r="BP25" s="58">
        <f>COUNTIF(B25:BM25,"&gt;0")</f>
        <v>3</v>
      </c>
      <c r="BQ25" s="22">
        <f>IFERROR(SUM(B25:BM25)/BP25,0)</f>
        <v>6</v>
      </c>
    </row>
    <row r="26" spans="1:69" ht="13.5" customHeight="1" x14ac:dyDescent="0.2">
      <c r="A26" s="106" t="s">
        <v>103</v>
      </c>
      <c r="B26" s="107">
        <v>2</v>
      </c>
      <c r="C26" s="170">
        <v>0</v>
      </c>
      <c r="D26" s="107">
        <v>0</v>
      </c>
      <c r="E26" s="170">
        <v>3</v>
      </c>
      <c r="F26" s="107">
        <v>0</v>
      </c>
      <c r="G26" s="170">
        <v>0</v>
      </c>
      <c r="H26" s="107">
        <v>6</v>
      </c>
      <c r="I26" s="170">
        <v>0</v>
      </c>
      <c r="J26" s="107">
        <v>0</v>
      </c>
      <c r="K26" s="170">
        <v>4</v>
      </c>
      <c r="L26" s="107">
        <v>4</v>
      </c>
      <c r="M26" s="170">
        <v>2</v>
      </c>
      <c r="N26" s="107">
        <v>0</v>
      </c>
      <c r="O26" s="170">
        <v>7</v>
      </c>
      <c r="P26" s="107">
        <v>4</v>
      </c>
      <c r="Q26" s="170">
        <v>1</v>
      </c>
      <c r="R26" s="107">
        <v>6</v>
      </c>
      <c r="S26" s="170">
        <v>0</v>
      </c>
      <c r="T26" s="107">
        <v>0</v>
      </c>
      <c r="U26" s="170">
        <v>0</v>
      </c>
      <c r="V26" s="107">
        <v>9</v>
      </c>
      <c r="W26" s="171">
        <v>0</v>
      </c>
      <c r="X26" s="51">
        <v>2</v>
      </c>
      <c r="Y26" s="172">
        <v>0</v>
      </c>
      <c r="Z26" s="51">
        <v>0</v>
      </c>
      <c r="AA26" s="172">
        <v>0</v>
      </c>
      <c r="AB26" s="51">
        <v>2</v>
      </c>
      <c r="AC26" s="172">
        <v>1</v>
      </c>
      <c r="AD26" s="51">
        <v>0</v>
      </c>
      <c r="AE26" s="172">
        <v>0</v>
      </c>
      <c r="AF26" s="51">
        <v>0</v>
      </c>
      <c r="AG26" s="172">
        <v>0</v>
      </c>
      <c r="AH26" s="51">
        <v>7</v>
      </c>
      <c r="AI26" s="172">
        <v>0</v>
      </c>
      <c r="AJ26" s="51">
        <v>0</v>
      </c>
      <c r="AK26" s="172">
        <v>5</v>
      </c>
      <c r="AL26" s="51">
        <v>0</v>
      </c>
      <c r="AM26" s="172">
        <v>0</v>
      </c>
      <c r="AN26" s="51">
        <v>0</v>
      </c>
      <c r="AO26" s="172">
        <v>0</v>
      </c>
      <c r="AP26" s="51">
        <v>5</v>
      </c>
      <c r="AQ26" s="172">
        <v>0</v>
      </c>
      <c r="AR26" s="51">
        <v>6</v>
      </c>
      <c r="AS26" s="172">
        <v>0</v>
      </c>
      <c r="AT26" s="51">
        <v>9</v>
      </c>
      <c r="AU26" s="172">
        <v>0</v>
      </c>
      <c r="AV26" s="51">
        <v>0</v>
      </c>
      <c r="AW26" s="172">
        <v>8</v>
      </c>
      <c r="AX26" s="51">
        <v>12</v>
      </c>
      <c r="AY26" s="172">
        <v>0</v>
      </c>
      <c r="AZ26" s="51">
        <v>4</v>
      </c>
      <c r="BA26" s="172">
        <v>3</v>
      </c>
      <c r="BB26" s="51">
        <v>3</v>
      </c>
      <c r="BC26" s="172">
        <v>0</v>
      </c>
      <c r="BD26" s="51">
        <v>3</v>
      </c>
      <c r="BE26" s="172">
        <v>11</v>
      </c>
      <c r="BF26" s="51">
        <v>0</v>
      </c>
      <c r="BG26" s="172"/>
      <c r="BH26" s="172"/>
      <c r="BI26" s="172"/>
      <c r="BJ26" s="82"/>
      <c r="BK26" s="51"/>
      <c r="BL26" s="82"/>
      <c r="BM26" s="51"/>
      <c r="BN26" s="65" t="str">
        <f>LEFT(A26,3)</f>
        <v>SAN</v>
      </c>
      <c r="BO26" s="108">
        <v>32</v>
      </c>
      <c r="BP26" s="58">
        <f t="shared" ref="BP26:BP27" si="7">COUNTIF(B26:BM26,"&gt;0")</f>
        <v>26</v>
      </c>
      <c r="BQ26" s="22">
        <f t="shared" ref="BQ26:BQ27" si="8">IFERROR(SUM(B26:BM26)/BP26,0)</f>
        <v>4.9615384615384617</v>
      </c>
    </row>
    <row r="27" spans="1:69" ht="13.5" customHeight="1" thickBot="1" x14ac:dyDescent="0.25">
      <c r="A27" s="134" t="s">
        <v>102</v>
      </c>
      <c r="B27" s="135">
        <v>0</v>
      </c>
      <c r="C27" s="173">
        <v>9</v>
      </c>
      <c r="D27" s="135">
        <v>4</v>
      </c>
      <c r="E27" s="173">
        <v>0</v>
      </c>
      <c r="F27" s="135">
        <v>8</v>
      </c>
      <c r="G27" s="173">
        <v>8</v>
      </c>
      <c r="H27" s="135">
        <v>0</v>
      </c>
      <c r="I27" s="173">
        <v>6</v>
      </c>
      <c r="J27" s="135">
        <v>4</v>
      </c>
      <c r="K27" s="173">
        <v>0</v>
      </c>
      <c r="L27" s="135">
        <v>0</v>
      </c>
      <c r="M27" s="173">
        <v>0</v>
      </c>
      <c r="N27" s="135">
        <v>6</v>
      </c>
      <c r="O27" s="173">
        <v>0</v>
      </c>
      <c r="P27" s="135">
        <v>0</v>
      </c>
      <c r="Q27" s="173">
        <v>0</v>
      </c>
      <c r="R27" s="135">
        <v>0</v>
      </c>
      <c r="S27" s="173">
        <v>3</v>
      </c>
      <c r="T27" s="135">
        <v>3</v>
      </c>
      <c r="U27" s="173">
        <v>9</v>
      </c>
      <c r="V27" s="135">
        <v>0</v>
      </c>
      <c r="W27" s="174">
        <v>3</v>
      </c>
      <c r="X27" s="129">
        <v>0</v>
      </c>
      <c r="Y27" s="167">
        <v>11</v>
      </c>
      <c r="Z27" s="129">
        <v>2</v>
      </c>
      <c r="AA27" s="167">
        <v>3</v>
      </c>
      <c r="AB27" s="129">
        <v>0</v>
      </c>
      <c r="AC27" s="167">
        <v>0</v>
      </c>
      <c r="AD27" s="129">
        <v>9</v>
      </c>
      <c r="AE27" s="167">
        <v>4</v>
      </c>
      <c r="AF27" s="129">
        <v>4</v>
      </c>
      <c r="AG27" s="167">
        <v>5</v>
      </c>
      <c r="AH27" s="129">
        <v>0</v>
      </c>
      <c r="AI27" s="167">
        <v>5</v>
      </c>
      <c r="AJ27" s="129">
        <v>10</v>
      </c>
      <c r="AK27" s="167">
        <v>0</v>
      </c>
      <c r="AL27" s="129">
        <v>2</v>
      </c>
      <c r="AM27" s="167">
        <v>1</v>
      </c>
      <c r="AN27" s="129">
        <v>10</v>
      </c>
      <c r="AO27" s="167">
        <v>10</v>
      </c>
      <c r="AP27" s="129">
        <v>0</v>
      </c>
      <c r="AQ27" s="167">
        <v>14</v>
      </c>
      <c r="AR27" s="129">
        <v>0</v>
      </c>
      <c r="AS27" s="167">
        <v>5</v>
      </c>
      <c r="AT27" s="129">
        <v>0</v>
      </c>
      <c r="AU27" s="167">
        <v>1</v>
      </c>
      <c r="AV27" s="129">
        <v>10</v>
      </c>
      <c r="AW27" s="167">
        <v>0</v>
      </c>
      <c r="AX27" s="129">
        <v>0</v>
      </c>
      <c r="AY27" s="167">
        <v>7</v>
      </c>
      <c r="AZ27" s="129">
        <v>0</v>
      </c>
      <c r="BA27" s="167">
        <v>0</v>
      </c>
      <c r="BB27" s="129">
        <v>0</v>
      </c>
      <c r="BC27" s="167">
        <v>13</v>
      </c>
      <c r="BD27" s="129">
        <v>0</v>
      </c>
      <c r="BE27" s="167">
        <v>0</v>
      </c>
      <c r="BF27" s="129">
        <v>12</v>
      </c>
      <c r="BG27" s="167"/>
      <c r="BH27" s="167"/>
      <c r="BI27" s="167"/>
      <c r="BJ27" s="130"/>
      <c r="BK27" s="129"/>
      <c r="BL27" s="130"/>
      <c r="BM27" s="129"/>
      <c r="BN27" s="122" t="str">
        <f>LEFT(A27,3)</f>
        <v>SEA</v>
      </c>
      <c r="BO27" s="74">
        <v>29</v>
      </c>
      <c r="BP27" s="58">
        <f t="shared" si="7"/>
        <v>31</v>
      </c>
      <c r="BQ27" s="22">
        <f t="shared" si="8"/>
        <v>6.4838709677419351</v>
      </c>
    </row>
    <row r="28" spans="1:69" ht="15.2" customHeight="1" thickBot="1" x14ac:dyDescent="0.25">
      <c r="A28" s="17" t="s">
        <v>3</v>
      </c>
      <c r="B28" s="189">
        <f>SUM(B19,B20,B23,B24,B26)</f>
        <v>82</v>
      </c>
      <c r="C28" s="168">
        <f>SUM(C19,C20,C23,C24,C26)</f>
        <v>79</v>
      </c>
      <c r="D28" s="189">
        <f>SUM(D19,D20,D23,D24,D26)</f>
        <v>82</v>
      </c>
      <c r="E28" s="168">
        <f>SUM(E19,E20,E23,E24,E26)</f>
        <v>77</v>
      </c>
      <c r="F28" s="189">
        <f>SUM(F19,F20,F23,F24,F26)</f>
        <v>84</v>
      </c>
      <c r="G28" s="168">
        <f>SUM(G19,G20,G23,G24,G26)</f>
        <v>73</v>
      </c>
      <c r="H28" s="189">
        <f>SUM(H19,H20,H23,H24,H26)</f>
        <v>71</v>
      </c>
      <c r="I28" s="168">
        <f>SUM(I19,I20,I23,I24,I26)</f>
        <v>82</v>
      </c>
      <c r="J28" s="189">
        <f>SUM(J19,J20,J23,J24,J26)</f>
        <v>71</v>
      </c>
      <c r="K28" s="168">
        <f>SUM(K19,K20,K23,K24,K26)</f>
        <v>65</v>
      </c>
      <c r="L28" s="189">
        <f>SUM(L19,L20,L23,L24,L26)</f>
        <v>73</v>
      </c>
      <c r="M28" s="168">
        <f>SUM(M19,M20,M23,M24,M26)</f>
        <v>77</v>
      </c>
      <c r="N28" s="189">
        <f>SUM(N19,N20,N23,N24,N26)</f>
        <v>79</v>
      </c>
      <c r="O28" s="168">
        <f>SUM(O19,O20,O23,O24,O26)</f>
        <v>65</v>
      </c>
      <c r="P28" s="189">
        <f>SUM(P19,P20,P23,P24,P26)</f>
        <v>69</v>
      </c>
      <c r="Q28" s="168">
        <f>SUM(Q19,Q20,Q23,Q24,Q26)</f>
        <v>79</v>
      </c>
      <c r="R28" s="189">
        <f>SUM(R19,R20,R23,R24,R26)</f>
        <v>72</v>
      </c>
      <c r="S28" s="168">
        <f>SUM(S19,S20,S23,S24,S26)</f>
        <v>78</v>
      </c>
      <c r="T28" s="189">
        <f>SUM(T19,T20,T23,T24,T26)</f>
        <v>78</v>
      </c>
      <c r="U28" s="168">
        <f>SUM(U19,U20,U23,U24,U26)</f>
        <v>68</v>
      </c>
      <c r="V28" s="189">
        <f>SUM(V19,V20,V23,V24,V26)</f>
        <v>67</v>
      </c>
      <c r="W28" s="168">
        <f>SUM(W19,W20,W23,W24,W26)</f>
        <v>76</v>
      </c>
      <c r="X28" s="189">
        <f>SUM(X19,X20,X23,X24,X26)</f>
        <v>76</v>
      </c>
      <c r="Y28" s="168">
        <f>SUM(Y19,Y20,Y23,Y24,Y26)</f>
        <v>73</v>
      </c>
      <c r="Z28" s="189">
        <f>SUM(Z19,Z20,Z23,Z24,Z26)</f>
        <v>74</v>
      </c>
      <c r="AA28" s="168">
        <f>SUM(AA19,AA20,AA23,AA24,AA26)</f>
        <v>73</v>
      </c>
      <c r="AB28" s="189">
        <f>SUM(AB19,AB20,AB23,AB24,AB26)</f>
        <v>62</v>
      </c>
      <c r="AC28" s="168">
        <f>SUM(AC19,AC20,AC23,AC24,AC26)</f>
        <v>62</v>
      </c>
      <c r="AD28" s="189">
        <f>SUM(AD19,AD20,AD23,AD24,AD26)</f>
        <v>52</v>
      </c>
      <c r="AE28" s="168">
        <f>SUM(AE19,AE20,AE23,AE24,AE26)</f>
        <v>72</v>
      </c>
      <c r="AF28" s="189">
        <f>SUM(AF19,AF20,AF23,AF24,AF26)</f>
        <v>71</v>
      </c>
      <c r="AG28" s="168">
        <f>SUM(AG19,AG20,AG23,AG24,AG26)</f>
        <v>61</v>
      </c>
      <c r="AH28" s="189">
        <f>SUM(AH19,AH20,AH23,AH24,AH26)</f>
        <v>54</v>
      </c>
      <c r="AI28" s="168">
        <f>SUM(AI19,AI20,AI23,AI24,AI26)</f>
        <v>71</v>
      </c>
      <c r="AJ28" s="189">
        <f>SUM(AJ19,AJ20,AJ23,AJ24,AJ26)</f>
        <v>56</v>
      </c>
      <c r="AK28" s="168">
        <f>SUM(AK19,AK20,AK23,AK24,AK26)</f>
        <v>69</v>
      </c>
      <c r="AL28" s="189">
        <f>SUM(AL19,AL20,AL23,AL24,AL26)</f>
        <v>66</v>
      </c>
      <c r="AM28" s="168">
        <f>SUM(AM19,AM20,AM23,AM24,AM26)</f>
        <v>64</v>
      </c>
      <c r="AN28" s="189">
        <f>SUM(AN19,AN20,AN23,AN24,AN26)</f>
        <v>68</v>
      </c>
      <c r="AO28" s="168">
        <f>SUM(AO19,AO20,AO23,AO24,AO26)</f>
        <v>53</v>
      </c>
      <c r="AP28" s="189">
        <f>SUM(AP19,AP20,AP23,AP24,AP26)</f>
        <v>63</v>
      </c>
      <c r="AQ28" s="168">
        <f>SUM(AQ19,AQ20,AQ23,AQ24,AQ26)</f>
        <v>47</v>
      </c>
      <c r="AR28" s="189">
        <f>SUM(AR19,AR20,AR23,AR24,AR26)</f>
        <v>65</v>
      </c>
      <c r="AS28" s="168">
        <f>SUM(AS19,AS20,AS23,AS24,AS26)</f>
        <v>64</v>
      </c>
      <c r="AT28" s="189">
        <f>SUM(AT19,AT20,AT23,AT24,AT26)</f>
        <v>52</v>
      </c>
      <c r="AU28" s="168">
        <f>SUM(AU19,AU20,AU23,AU24,AU26)</f>
        <v>61</v>
      </c>
      <c r="AV28" s="189">
        <f>SUM(AV19,AV20,AV23,AV24,AV26)</f>
        <v>53</v>
      </c>
      <c r="AW28" s="168">
        <f>SUM(AW19,AW20,AW23,AW24,AW26)</f>
        <v>60</v>
      </c>
      <c r="AX28" s="189">
        <f>SUM(AX19,AX20,AX23,AX24,AX26)</f>
        <v>45</v>
      </c>
      <c r="AY28" s="168">
        <f>SUM(AY19,AY20,AY23,AY24,AY26)</f>
        <v>30</v>
      </c>
      <c r="AZ28" s="189">
        <f>SUM(AZ19,AZ20,AZ23,AZ24,AZ26)</f>
        <v>54</v>
      </c>
      <c r="BA28" s="168">
        <f>SUM(BA19,BA20,BA23,BA24,BA26)</f>
        <v>54</v>
      </c>
      <c r="BB28" s="189">
        <f>SUM(BB19,BB20,BB23,BB24,BB26)</f>
        <v>51</v>
      </c>
      <c r="BC28" s="168">
        <f>SUM(BC19,BC20,BC23,BC24,BC26)</f>
        <v>51</v>
      </c>
      <c r="BD28" s="189">
        <f>SUM(BD19,BD20,BD23,BD24,BD26)</f>
        <v>48</v>
      </c>
      <c r="BE28" s="168">
        <f>SUM(BE19,BE20,BE23,BE24,BE26)</f>
        <v>35</v>
      </c>
      <c r="BF28" s="189">
        <f>SUM(BF19,BF20,BF23,BF24,BF26)</f>
        <v>39</v>
      </c>
      <c r="BG28" s="168">
        <f>SUM(BG19,BG20,BG23,BG24,BG26)</f>
        <v>0</v>
      </c>
      <c r="BH28" s="168">
        <f>SUM(BH19,BH20,BH23,BH24,BH26)</f>
        <v>0</v>
      </c>
      <c r="BI28" s="168">
        <f>SUM(BI19,BI20,BI23,BI24,BI26)</f>
        <v>0</v>
      </c>
      <c r="BJ28" s="29">
        <f>SUM(BJ19:BJ25)</f>
        <v>0</v>
      </c>
      <c r="BK28" s="29">
        <f>SUM(BK19:BK25)</f>
        <v>0</v>
      </c>
      <c r="BL28" s="29">
        <f>SUM(BL19:BL25)</f>
        <v>0</v>
      </c>
      <c r="BM28" s="29">
        <f>SUM(BM19:BM25)</f>
        <v>0</v>
      </c>
      <c r="BN28" s="72"/>
      <c r="BO28" s="78"/>
      <c r="BP28" s="22"/>
      <c r="BQ28" s="22"/>
    </row>
    <row r="29" spans="1:69" ht="13.5" customHeight="1" x14ac:dyDescent="0.2">
      <c r="A29" s="9" t="s">
        <v>82</v>
      </c>
      <c r="B29" s="27">
        <v>9</v>
      </c>
      <c r="C29" s="159">
        <v>8</v>
      </c>
      <c r="D29" s="27">
        <v>3</v>
      </c>
      <c r="E29" s="159">
        <v>6</v>
      </c>
      <c r="F29" s="27">
        <v>0</v>
      </c>
      <c r="G29" s="159">
        <v>9</v>
      </c>
      <c r="H29" s="27">
        <v>10</v>
      </c>
      <c r="I29" s="159">
        <v>0</v>
      </c>
      <c r="J29" s="27">
        <v>9</v>
      </c>
      <c r="K29" s="159">
        <v>5</v>
      </c>
      <c r="L29" s="27">
        <v>7</v>
      </c>
      <c r="M29" s="159">
        <v>3</v>
      </c>
      <c r="N29" s="27">
        <v>0</v>
      </c>
      <c r="O29" s="159">
        <v>14</v>
      </c>
      <c r="P29" s="27">
        <v>3</v>
      </c>
      <c r="Q29" s="159">
        <v>0</v>
      </c>
      <c r="R29" s="27">
        <v>5</v>
      </c>
      <c r="S29" s="159">
        <v>0</v>
      </c>
      <c r="T29" s="27">
        <v>0</v>
      </c>
      <c r="U29" s="159">
        <v>0</v>
      </c>
      <c r="V29" s="27">
        <v>0</v>
      </c>
      <c r="W29" s="172">
        <v>0</v>
      </c>
      <c r="X29" s="51">
        <v>0</v>
      </c>
      <c r="Y29" s="172">
        <v>0</v>
      </c>
      <c r="Z29" s="49">
        <v>0</v>
      </c>
      <c r="AA29" s="172">
        <v>0</v>
      </c>
      <c r="AB29" s="51">
        <v>10</v>
      </c>
      <c r="AC29" s="172">
        <v>11</v>
      </c>
      <c r="AD29" s="51">
        <v>8</v>
      </c>
      <c r="AE29" s="172">
        <v>0</v>
      </c>
      <c r="AF29" s="51">
        <v>1</v>
      </c>
      <c r="AG29" s="172">
        <v>11</v>
      </c>
      <c r="AH29" s="51">
        <v>9</v>
      </c>
      <c r="AI29" s="172">
        <v>0</v>
      </c>
      <c r="AJ29" s="51">
        <v>7</v>
      </c>
      <c r="AK29" s="172">
        <v>0</v>
      </c>
      <c r="AL29" s="51">
        <v>4</v>
      </c>
      <c r="AM29" s="172">
        <v>0</v>
      </c>
      <c r="AN29" s="51">
        <v>0</v>
      </c>
      <c r="AO29" s="172">
        <v>1</v>
      </c>
      <c r="AP29" s="51">
        <v>4</v>
      </c>
      <c r="AQ29" s="172">
        <v>9</v>
      </c>
      <c r="AR29" s="147">
        <v>0</v>
      </c>
      <c r="AS29" s="160">
        <v>0</v>
      </c>
      <c r="AT29" s="49">
        <v>11</v>
      </c>
      <c r="AU29" s="160">
        <v>0</v>
      </c>
      <c r="AV29" s="49">
        <v>7</v>
      </c>
      <c r="AW29" s="160">
        <v>0</v>
      </c>
      <c r="AX29" s="49">
        <v>14</v>
      </c>
      <c r="AY29" s="160">
        <v>13</v>
      </c>
      <c r="AZ29" s="49">
        <v>0</v>
      </c>
      <c r="BA29" s="160">
        <v>0</v>
      </c>
      <c r="BB29" s="49">
        <v>0</v>
      </c>
      <c r="BC29" s="160">
        <v>0</v>
      </c>
      <c r="BD29" s="49">
        <v>0</v>
      </c>
      <c r="BE29" s="160">
        <v>9</v>
      </c>
      <c r="BF29" s="49">
        <v>5</v>
      </c>
      <c r="BG29" s="160"/>
      <c r="BH29" s="160"/>
      <c r="BI29" s="160"/>
      <c r="BJ29" s="79"/>
      <c r="BK29" s="49"/>
      <c r="BL29" s="79"/>
      <c r="BM29" s="49"/>
      <c r="BN29" s="36" t="str">
        <f>LEFT(A29,3)</f>
        <v>BAL</v>
      </c>
      <c r="BO29" s="73">
        <v>30</v>
      </c>
      <c r="BP29" s="58">
        <f>COUNTIF(B29:BM29,"&gt;0")</f>
        <v>30</v>
      </c>
      <c r="BQ29" s="22">
        <f>IFERROR(SUM(B29:BM29)/BP29,0)</f>
        <v>7.5</v>
      </c>
    </row>
    <row r="30" spans="1:69" ht="13.5" customHeight="1" thickBot="1" x14ac:dyDescent="0.25">
      <c r="A30" s="136" t="s">
        <v>110</v>
      </c>
      <c r="B30" s="116">
        <v>0</v>
      </c>
      <c r="C30" s="161">
        <v>0</v>
      </c>
      <c r="D30" s="116">
        <v>0</v>
      </c>
      <c r="E30" s="161">
        <v>0</v>
      </c>
      <c r="F30" s="116">
        <v>6</v>
      </c>
      <c r="G30" s="161">
        <v>0</v>
      </c>
      <c r="H30" s="116">
        <v>0</v>
      </c>
      <c r="I30" s="161">
        <v>2</v>
      </c>
      <c r="J30" s="116">
        <v>0</v>
      </c>
      <c r="K30" s="161">
        <v>0</v>
      </c>
      <c r="L30" s="116">
        <v>0</v>
      </c>
      <c r="M30" s="161">
        <v>0</v>
      </c>
      <c r="N30" s="116">
        <v>5</v>
      </c>
      <c r="O30" s="161">
        <v>0</v>
      </c>
      <c r="P30" s="116">
        <v>0</v>
      </c>
      <c r="Q30" s="161">
        <v>9</v>
      </c>
      <c r="R30" s="116">
        <v>0</v>
      </c>
      <c r="S30" s="161">
        <v>2</v>
      </c>
      <c r="T30" s="116">
        <v>13</v>
      </c>
      <c r="U30" s="161">
        <v>1</v>
      </c>
      <c r="V30" s="116">
        <v>4</v>
      </c>
      <c r="W30" s="162">
        <v>6</v>
      </c>
      <c r="X30" s="117">
        <v>7</v>
      </c>
      <c r="Y30" s="162">
        <v>9</v>
      </c>
      <c r="Z30" s="117">
        <v>9</v>
      </c>
      <c r="AA30" s="162">
        <v>7</v>
      </c>
      <c r="AB30" s="117">
        <v>0</v>
      </c>
      <c r="AC30" s="162">
        <v>0</v>
      </c>
      <c r="AD30" s="117">
        <v>0</v>
      </c>
      <c r="AE30" s="162">
        <v>3</v>
      </c>
      <c r="AF30" s="117">
        <v>0</v>
      </c>
      <c r="AG30" s="162">
        <v>0</v>
      </c>
      <c r="AH30" s="117">
        <v>0</v>
      </c>
      <c r="AI30" s="162">
        <v>7</v>
      </c>
      <c r="AJ30" s="117">
        <v>0</v>
      </c>
      <c r="AK30" s="162">
        <v>7</v>
      </c>
      <c r="AL30" s="117">
        <v>0</v>
      </c>
      <c r="AM30" s="162">
        <v>2</v>
      </c>
      <c r="AN30" s="117">
        <v>7</v>
      </c>
      <c r="AO30" s="162">
        <v>0</v>
      </c>
      <c r="AP30" s="117">
        <v>0</v>
      </c>
      <c r="AQ30" s="162">
        <v>0</v>
      </c>
      <c r="AR30" s="117">
        <v>4</v>
      </c>
      <c r="AS30" s="162">
        <v>11</v>
      </c>
      <c r="AT30" s="117">
        <v>0</v>
      </c>
      <c r="AU30" s="162">
        <v>6</v>
      </c>
      <c r="AV30" s="117">
        <v>0</v>
      </c>
      <c r="AW30" s="162">
        <v>7</v>
      </c>
      <c r="AX30" s="117">
        <v>0</v>
      </c>
      <c r="AY30" s="162">
        <v>0</v>
      </c>
      <c r="AZ30" s="117">
        <v>5</v>
      </c>
      <c r="BA30" s="162">
        <v>9</v>
      </c>
      <c r="BB30" s="117">
        <v>8</v>
      </c>
      <c r="BC30" s="162">
        <v>6</v>
      </c>
      <c r="BD30" s="117">
        <v>2</v>
      </c>
      <c r="BE30" s="162">
        <v>0</v>
      </c>
      <c r="BF30" s="117">
        <v>0</v>
      </c>
      <c r="BG30" s="162"/>
      <c r="BH30" s="162"/>
      <c r="BI30" s="162"/>
      <c r="BJ30" s="118"/>
      <c r="BK30" s="117"/>
      <c r="BL30" s="118"/>
      <c r="BM30" s="117"/>
      <c r="BN30" s="132" t="str">
        <f>LEFT(A30,3)</f>
        <v>ATL</v>
      </c>
      <c r="BO30" s="74">
        <v>23</v>
      </c>
      <c r="BP30" s="58">
        <f>COUNTIF(B30:BM30,"&gt;0")</f>
        <v>27</v>
      </c>
      <c r="BQ30" s="22">
        <f>IFERROR(SUM(B30:BM30)/BP30,0)</f>
        <v>6.0740740740740744</v>
      </c>
    </row>
    <row r="31" spans="1:69" ht="13.5" customHeight="1" thickBot="1" x14ac:dyDescent="0.25">
      <c r="A31" s="18" t="s">
        <v>4</v>
      </c>
      <c r="B31" s="190">
        <f>SUM(B28:B29)</f>
        <v>91</v>
      </c>
      <c r="C31" s="175">
        <f>SUM(C28:C29)</f>
        <v>87</v>
      </c>
      <c r="D31" s="190">
        <f>SUM(D28:D29)</f>
        <v>85</v>
      </c>
      <c r="E31" s="175">
        <f>SUM(E28:E29)</f>
        <v>83</v>
      </c>
      <c r="F31" s="190">
        <f>SUM(F28:F29)</f>
        <v>84</v>
      </c>
      <c r="G31" s="175">
        <f>SUM(G28:G29)</f>
        <v>82</v>
      </c>
      <c r="H31" s="190">
        <f>SUM(H28:H29)</f>
        <v>81</v>
      </c>
      <c r="I31" s="175">
        <f>SUM(I28:I29)</f>
        <v>82</v>
      </c>
      <c r="J31" s="190">
        <f>SUM(J28:J29)</f>
        <v>80</v>
      </c>
      <c r="K31" s="175">
        <f>SUM(K28:K29)</f>
        <v>70</v>
      </c>
      <c r="L31" s="190">
        <f>SUM(L28:L29)</f>
        <v>80</v>
      </c>
      <c r="M31" s="175">
        <f>SUM(M28:M29)</f>
        <v>80</v>
      </c>
      <c r="N31" s="190">
        <f>SUM(N28:N29)</f>
        <v>79</v>
      </c>
      <c r="O31" s="175">
        <f>SUM(O28:O29)</f>
        <v>79</v>
      </c>
      <c r="P31" s="190">
        <f>SUM(P28:P29)</f>
        <v>72</v>
      </c>
      <c r="Q31" s="175">
        <f>SUM(Q28:Q29)</f>
        <v>79</v>
      </c>
      <c r="R31" s="190">
        <f>SUM(R28:R29)</f>
        <v>77</v>
      </c>
      <c r="S31" s="175">
        <f>SUM(S28:S29)</f>
        <v>78</v>
      </c>
      <c r="T31" s="190">
        <f>SUM(T28:T29)</f>
        <v>78</v>
      </c>
      <c r="U31" s="175">
        <f>SUM(U28:U29)</f>
        <v>68</v>
      </c>
      <c r="V31" s="190">
        <f>SUM(V28:V29)</f>
        <v>67</v>
      </c>
      <c r="W31" s="175">
        <f>SUM(W28:W29)</f>
        <v>76</v>
      </c>
      <c r="X31" s="190">
        <f>SUM(X28:X29)</f>
        <v>76</v>
      </c>
      <c r="Y31" s="175">
        <f>SUM(Y28:Y29)</f>
        <v>73</v>
      </c>
      <c r="Z31" s="190">
        <f>SUM(Z28:Z29)</f>
        <v>74</v>
      </c>
      <c r="AA31" s="175">
        <f>SUM(AA28:AA29)</f>
        <v>73</v>
      </c>
      <c r="AB31" s="190">
        <f>SUM(AB28:AB29)</f>
        <v>72</v>
      </c>
      <c r="AC31" s="175">
        <f>SUM(AC28:AC29)</f>
        <v>73</v>
      </c>
      <c r="AD31" s="190">
        <f>SUM(AD28:AD29)</f>
        <v>60</v>
      </c>
      <c r="AE31" s="175">
        <f>SUM(AE28:AE29)</f>
        <v>72</v>
      </c>
      <c r="AF31" s="190">
        <f>SUM(AF28:AF29)</f>
        <v>72</v>
      </c>
      <c r="AG31" s="175">
        <f>SUM(AG28:AG29)</f>
        <v>72</v>
      </c>
      <c r="AH31" s="190">
        <f>SUM(AH28:AH29)</f>
        <v>63</v>
      </c>
      <c r="AI31" s="175">
        <f>SUM(AI28:AI29)</f>
        <v>71</v>
      </c>
      <c r="AJ31" s="190">
        <f>SUM(AJ28:AJ29)</f>
        <v>63</v>
      </c>
      <c r="AK31" s="175">
        <f>SUM(AK28:AK29)</f>
        <v>69</v>
      </c>
      <c r="AL31" s="190">
        <f>SUM(AL28:AL29)</f>
        <v>70</v>
      </c>
      <c r="AM31" s="175">
        <f>SUM(AM28:AM29)</f>
        <v>64</v>
      </c>
      <c r="AN31" s="190">
        <f>SUM(AN28:AN29)</f>
        <v>68</v>
      </c>
      <c r="AO31" s="175">
        <f>SUM(AO28:AO29)</f>
        <v>54</v>
      </c>
      <c r="AP31" s="190">
        <f>SUM(AP28:AP29)</f>
        <v>67</v>
      </c>
      <c r="AQ31" s="175">
        <f>SUM(AQ28:AQ29)</f>
        <v>56</v>
      </c>
      <c r="AR31" s="190">
        <f>SUM(AR28:AR29)</f>
        <v>65</v>
      </c>
      <c r="AS31" s="175">
        <f>SUM(AS28:AS29)</f>
        <v>64</v>
      </c>
      <c r="AT31" s="190">
        <f>SUM(AT28:AT29)</f>
        <v>63</v>
      </c>
      <c r="AU31" s="175">
        <f>SUM(AU28:AU29)</f>
        <v>61</v>
      </c>
      <c r="AV31" s="190">
        <f>SUM(AV28:AV29)</f>
        <v>60</v>
      </c>
      <c r="AW31" s="175">
        <f>SUM(AW28:AW29)</f>
        <v>60</v>
      </c>
      <c r="AX31" s="190">
        <f>SUM(AX28:AX29)</f>
        <v>59</v>
      </c>
      <c r="AY31" s="175">
        <f>SUM(AY28:AY29)</f>
        <v>43</v>
      </c>
      <c r="AZ31" s="190">
        <f>SUM(AZ28:AZ29)</f>
        <v>54</v>
      </c>
      <c r="BA31" s="175">
        <f>SUM(BA28:BA29)</f>
        <v>54</v>
      </c>
      <c r="BB31" s="190">
        <f>SUM(BB28:BB29)</f>
        <v>51</v>
      </c>
      <c r="BC31" s="175">
        <f>SUM(BC28:BC29)</f>
        <v>51</v>
      </c>
      <c r="BD31" s="190">
        <f>SUM(BD28:BD29)</f>
        <v>48</v>
      </c>
      <c r="BE31" s="175">
        <f>SUM(BE28:BE29)</f>
        <v>44</v>
      </c>
      <c r="BF31" s="190">
        <f>SUM(BF28:BF29)</f>
        <v>44</v>
      </c>
      <c r="BG31" s="175">
        <f>SUM(BG28:BG29)</f>
        <v>0</v>
      </c>
      <c r="BH31" s="175">
        <f>SUM(BH28:BH29)</f>
        <v>0</v>
      </c>
      <c r="BI31" s="175">
        <f>SUM(BI28:BI29)</f>
        <v>0</v>
      </c>
      <c r="BJ31" s="30">
        <f t="shared" ref="BJ31:BM31" si="9">SUM(BJ28:BJ30)</f>
        <v>0</v>
      </c>
      <c r="BK31" s="30">
        <f t="shared" si="9"/>
        <v>0</v>
      </c>
      <c r="BL31" s="30">
        <f t="shared" si="9"/>
        <v>0</v>
      </c>
      <c r="BM31" s="30">
        <f t="shared" si="9"/>
        <v>0</v>
      </c>
      <c r="BN31" s="72"/>
      <c r="BO31" s="78"/>
      <c r="BP31" s="22"/>
      <c r="BQ31" s="22"/>
    </row>
    <row r="32" spans="1:69" ht="13.5" customHeight="1" x14ac:dyDescent="0.2">
      <c r="A32" s="11" t="s">
        <v>107</v>
      </c>
      <c r="B32" s="32">
        <v>1</v>
      </c>
      <c r="C32" s="176">
        <v>0</v>
      </c>
      <c r="D32" s="32">
        <v>0</v>
      </c>
      <c r="E32" s="176">
        <v>1</v>
      </c>
      <c r="F32" s="32">
        <v>0</v>
      </c>
      <c r="G32" s="176">
        <v>0</v>
      </c>
      <c r="H32" s="32">
        <v>1</v>
      </c>
      <c r="I32" s="176">
        <v>0</v>
      </c>
      <c r="J32" s="32">
        <v>1</v>
      </c>
      <c r="K32" s="176">
        <v>10</v>
      </c>
      <c r="L32" s="32">
        <v>0</v>
      </c>
      <c r="M32" s="176">
        <v>0</v>
      </c>
      <c r="N32" s="32">
        <v>0</v>
      </c>
      <c r="O32" s="176">
        <v>0</v>
      </c>
      <c r="P32" s="32">
        <v>7</v>
      </c>
      <c r="Q32" s="176">
        <v>0</v>
      </c>
      <c r="R32" s="32">
        <v>1</v>
      </c>
      <c r="S32" s="176">
        <v>0</v>
      </c>
      <c r="T32" s="32">
        <v>0</v>
      </c>
      <c r="U32" s="176">
        <v>10</v>
      </c>
      <c r="V32" s="32">
        <v>10</v>
      </c>
      <c r="W32" s="177">
        <v>0</v>
      </c>
      <c r="X32" s="52">
        <v>0</v>
      </c>
      <c r="Y32" s="178">
        <v>1</v>
      </c>
      <c r="Z32" s="52">
        <v>0</v>
      </c>
      <c r="AA32" s="178">
        <v>0</v>
      </c>
      <c r="AB32" s="52">
        <v>1</v>
      </c>
      <c r="AC32" s="177">
        <v>0</v>
      </c>
      <c r="AD32" s="53">
        <v>13</v>
      </c>
      <c r="AE32" s="178">
        <v>0</v>
      </c>
      <c r="AF32" s="52">
        <v>0</v>
      </c>
      <c r="AG32" s="178">
        <v>0</v>
      </c>
      <c r="AH32" s="52">
        <v>8</v>
      </c>
      <c r="AI32" s="178">
        <v>0</v>
      </c>
      <c r="AJ32" s="52">
        <v>8</v>
      </c>
      <c r="AK32" s="178">
        <v>1</v>
      </c>
      <c r="AL32" s="52">
        <v>0</v>
      </c>
      <c r="AM32" s="178">
        <v>5</v>
      </c>
      <c r="AN32" s="52">
        <v>1</v>
      </c>
      <c r="AO32" s="178">
        <v>13</v>
      </c>
      <c r="AP32" s="52">
        <v>0</v>
      </c>
      <c r="AQ32" s="178">
        <v>11</v>
      </c>
      <c r="AR32" s="148">
        <v>1</v>
      </c>
      <c r="AS32" s="178">
        <v>0</v>
      </c>
      <c r="AT32" s="52">
        <v>0</v>
      </c>
      <c r="AU32" s="178">
        <v>0</v>
      </c>
      <c r="AV32" s="52">
        <v>0</v>
      </c>
      <c r="AW32" s="178">
        <v>0</v>
      </c>
      <c r="AX32" s="52">
        <v>0</v>
      </c>
      <c r="AY32" s="178">
        <v>14</v>
      </c>
      <c r="AZ32" s="52">
        <v>3</v>
      </c>
      <c r="BA32" s="178">
        <v>0</v>
      </c>
      <c r="BB32" s="52">
        <v>2</v>
      </c>
      <c r="BC32" s="178">
        <v>0</v>
      </c>
      <c r="BD32" s="52">
        <v>1</v>
      </c>
      <c r="BE32" s="178">
        <v>3</v>
      </c>
      <c r="BF32" s="52">
        <v>1</v>
      </c>
      <c r="BG32" s="178"/>
      <c r="BH32" s="178"/>
      <c r="BI32" s="178"/>
      <c r="BJ32" s="83"/>
      <c r="BK32" s="52"/>
      <c r="BL32" s="83"/>
      <c r="BM32" s="52"/>
      <c r="BN32" s="65" t="str">
        <f>LEFT(A32,3)</f>
        <v>BUF</v>
      </c>
      <c r="BO32" s="73">
        <v>37</v>
      </c>
      <c r="BP32" s="62">
        <f>COUNTIF(B32:BM32,"&gt;0")</f>
        <v>26</v>
      </c>
      <c r="BQ32" s="33">
        <f>IFERROR(SUM(B32:BM32)/BP32,0)</f>
        <v>4.9615384615384617</v>
      </c>
    </row>
    <row r="33" spans="1:69" ht="13.5" customHeight="1" thickBot="1" x14ac:dyDescent="0.25">
      <c r="A33" s="137" t="s">
        <v>104</v>
      </c>
      <c r="B33" s="138">
        <v>0</v>
      </c>
      <c r="C33" s="179">
        <v>1</v>
      </c>
      <c r="D33" s="138">
        <v>2</v>
      </c>
      <c r="E33" s="179">
        <v>0</v>
      </c>
      <c r="F33" s="138">
        <v>4</v>
      </c>
      <c r="G33" s="179">
        <v>1</v>
      </c>
      <c r="H33" s="138">
        <v>0</v>
      </c>
      <c r="I33" s="179">
        <v>4</v>
      </c>
      <c r="J33" s="138">
        <v>0</v>
      </c>
      <c r="K33" s="179">
        <v>0</v>
      </c>
      <c r="L33" s="138">
        <v>6</v>
      </c>
      <c r="M33" s="179">
        <v>8</v>
      </c>
      <c r="N33" s="138">
        <v>3</v>
      </c>
      <c r="O33" s="179">
        <v>3</v>
      </c>
      <c r="P33" s="138">
        <v>0</v>
      </c>
      <c r="Q33" s="179">
        <v>5</v>
      </c>
      <c r="R33" s="138">
        <v>0</v>
      </c>
      <c r="S33" s="179">
        <v>1</v>
      </c>
      <c r="T33" s="138">
        <v>4</v>
      </c>
      <c r="U33" s="179">
        <v>0</v>
      </c>
      <c r="V33" s="138">
        <v>0</v>
      </c>
      <c r="W33" s="180">
        <v>2</v>
      </c>
      <c r="X33" s="139">
        <v>4</v>
      </c>
      <c r="Y33" s="180">
        <v>0</v>
      </c>
      <c r="Z33" s="140">
        <v>1</v>
      </c>
      <c r="AA33" s="180">
        <v>4</v>
      </c>
      <c r="AB33" s="139">
        <v>0</v>
      </c>
      <c r="AC33" s="180">
        <v>3</v>
      </c>
      <c r="AD33" s="139">
        <v>0</v>
      </c>
      <c r="AE33" s="180">
        <v>5</v>
      </c>
      <c r="AF33" s="139">
        <v>8</v>
      </c>
      <c r="AG33" s="180">
        <v>6</v>
      </c>
      <c r="AH33" s="139">
        <v>0</v>
      </c>
      <c r="AI33" s="180">
        <v>6</v>
      </c>
      <c r="AJ33" s="139">
        <v>0</v>
      </c>
      <c r="AK33" s="180">
        <v>0</v>
      </c>
      <c r="AL33" s="139">
        <v>1</v>
      </c>
      <c r="AM33" s="180">
        <v>0</v>
      </c>
      <c r="AN33" s="139">
        <v>0</v>
      </c>
      <c r="AO33" s="180">
        <v>0</v>
      </c>
      <c r="AP33" s="139">
        <v>3</v>
      </c>
      <c r="AQ33" s="180">
        <v>0</v>
      </c>
      <c r="AR33" s="139">
        <v>0</v>
      </c>
      <c r="AS33" s="181">
        <v>2</v>
      </c>
      <c r="AT33" s="140">
        <v>3</v>
      </c>
      <c r="AU33" s="181">
        <v>11</v>
      </c>
      <c r="AV33" s="140">
        <v>14</v>
      </c>
      <c r="AW33" s="181">
        <v>11</v>
      </c>
      <c r="AX33" s="140">
        <v>1</v>
      </c>
      <c r="AY33" s="181">
        <v>0</v>
      </c>
      <c r="AZ33" s="140">
        <v>0</v>
      </c>
      <c r="BA33" s="181">
        <v>1</v>
      </c>
      <c r="BB33" s="140">
        <v>0</v>
      </c>
      <c r="BC33" s="181">
        <v>4</v>
      </c>
      <c r="BD33" s="140">
        <v>0</v>
      </c>
      <c r="BE33" s="181">
        <v>0</v>
      </c>
      <c r="BF33" s="139">
        <v>0</v>
      </c>
      <c r="BG33" s="180"/>
      <c r="BH33" s="180"/>
      <c r="BI33" s="180"/>
      <c r="BJ33" s="85"/>
      <c r="BK33" s="54"/>
      <c r="BL33" s="85"/>
      <c r="BM33" s="54"/>
      <c r="BN33" s="66" t="str">
        <f>LEFT(A33,3)</f>
        <v xml:space="preserve">LA </v>
      </c>
      <c r="BO33" s="75">
        <v>34</v>
      </c>
      <c r="BP33" s="62">
        <f>COUNTIF(B33:BM33,"&gt;0")</f>
        <v>31</v>
      </c>
      <c r="BQ33" s="34">
        <f>IFERROR(SUM(B33:BM33)/BP33,0)</f>
        <v>4.258064516129032</v>
      </c>
    </row>
    <row r="34" spans="1:69" ht="19.7" customHeight="1" thickTop="1" thickBot="1" x14ac:dyDescent="0.25">
      <c r="A34" s="19" t="s">
        <v>5</v>
      </c>
      <c r="B34" s="191">
        <f>SUM(B31:B32)</f>
        <v>92</v>
      </c>
      <c r="C34" s="182">
        <f>SUM(C31:C32)</f>
        <v>87</v>
      </c>
      <c r="D34" s="191">
        <f>SUM(D31:D32)</f>
        <v>85</v>
      </c>
      <c r="E34" s="182">
        <f>SUM(E31:E32)</f>
        <v>84</v>
      </c>
      <c r="F34" s="191">
        <f>SUM(F31:F32)</f>
        <v>84</v>
      </c>
      <c r="G34" s="182">
        <f>SUM(G31:G32)</f>
        <v>82</v>
      </c>
      <c r="H34" s="191">
        <f>SUM(H31:H32)</f>
        <v>82</v>
      </c>
      <c r="I34" s="182">
        <f>SUM(I31:I32)</f>
        <v>82</v>
      </c>
      <c r="J34" s="191">
        <f>SUM(J31:J32)</f>
        <v>81</v>
      </c>
      <c r="K34" s="182">
        <f>SUM(K31:K32)</f>
        <v>80</v>
      </c>
      <c r="L34" s="191">
        <f>SUM(L31:L32)</f>
        <v>80</v>
      </c>
      <c r="M34" s="182">
        <f>SUM(M31:M32)</f>
        <v>80</v>
      </c>
      <c r="N34" s="191">
        <f>SUM(N31:N32)</f>
        <v>79</v>
      </c>
      <c r="O34" s="182">
        <f>SUM(O31:O32)</f>
        <v>79</v>
      </c>
      <c r="P34" s="191">
        <f>SUM(P31:P32)</f>
        <v>79</v>
      </c>
      <c r="Q34" s="182">
        <f>SUM(Q31:Q32)</f>
        <v>79</v>
      </c>
      <c r="R34" s="191">
        <f>SUM(R31:R32)</f>
        <v>78</v>
      </c>
      <c r="S34" s="182">
        <f>SUM(S31:S32)</f>
        <v>78</v>
      </c>
      <c r="T34" s="191">
        <f>SUM(T31:T32)</f>
        <v>78</v>
      </c>
      <c r="U34" s="182">
        <f>SUM(U31:U32)</f>
        <v>78</v>
      </c>
      <c r="V34" s="191">
        <f>SUM(V31:V32)</f>
        <v>77</v>
      </c>
      <c r="W34" s="182">
        <f>SUM(W31:W32)</f>
        <v>76</v>
      </c>
      <c r="X34" s="191">
        <f>SUM(X31:X32)</f>
        <v>76</v>
      </c>
      <c r="Y34" s="182">
        <f>SUM(Y31:Y32)</f>
        <v>74</v>
      </c>
      <c r="Z34" s="191">
        <f>SUM(Z31:Z32)</f>
        <v>74</v>
      </c>
      <c r="AA34" s="182">
        <f>SUM(AA31:AA32)</f>
        <v>73</v>
      </c>
      <c r="AB34" s="191">
        <f>SUM(AB31:AB32)</f>
        <v>73</v>
      </c>
      <c r="AC34" s="182">
        <f>SUM(AC31:AC32)</f>
        <v>73</v>
      </c>
      <c r="AD34" s="191">
        <f>SUM(AD31:AD32)</f>
        <v>73</v>
      </c>
      <c r="AE34" s="182">
        <f>SUM(AE31:AE32)</f>
        <v>72</v>
      </c>
      <c r="AF34" s="191">
        <f>SUM(AF31:AF32)</f>
        <v>72</v>
      </c>
      <c r="AG34" s="182">
        <f>SUM(AG31:AG32)</f>
        <v>72</v>
      </c>
      <c r="AH34" s="191">
        <f>SUM(AH31:AH32)</f>
        <v>71</v>
      </c>
      <c r="AI34" s="182">
        <f>SUM(AI31:AI32)</f>
        <v>71</v>
      </c>
      <c r="AJ34" s="191">
        <f>SUM(AJ31:AJ32)</f>
        <v>71</v>
      </c>
      <c r="AK34" s="182">
        <f>SUM(AK31:AK32)</f>
        <v>70</v>
      </c>
      <c r="AL34" s="191">
        <f>SUM(AL31:AL32)</f>
        <v>70</v>
      </c>
      <c r="AM34" s="182">
        <f>SUM(AM31:AM32)</f>
        <v>69</v>
      </c>
      <c r="AN34" s="191">
        <f>SUM(AN31:AN32)</f>
        <v>69</v>
      </c>
      <c r="AO34" s="182">
        <f>SUM(AO31:AO32)</f>
        <v>67</v>
      </c>
      <c r="AP34" s="191">
        <f>SUM(AP31:AP32)</f>
        <v>67</v>
      </c>
      <c r="AQ34" s="182">
        <f>SUM(AQ31:AQ32)</f>
        <v>67</v>
      </c>
      <c r="AR34" s="191">
        <f>SUM(AR31:AR32)</f>
        <v>66</v>
      </c>
      <c r="AS34" s="182">
        <f>SUM(AS31:AS32)</f>
        <v>64</v>
      </c>
      <c r="AT34" s="191">
        <f>SUM(AT31:AT32)</f>
        <v>63</v>
      </c>
      <c r="AU34" s="182">
        <f>SUM(AU31:AU32)</f>
        <v>61</v>
      </c>
      <c r="AV34" s="191">
        <f>SUM(AV31:AV32)</f>
        <v>60</v>
      </c>
      <c r="AW34" s="182">
        <f>SUM(AW31:AW32)</f>
        <v>60</v>
      </c>
      <c r="AX34" s="191">
        <f>SUM(AX31:AX32)</f>
        <v>59</v>
      </c>
      <c r="AY34" s="182">
        <f>SUM(AY31:AY32)</f>
        <v>57</v>
      </c>
      <c r="AZ34" s="191">
        <f>SUM(AZ31:AZ32)</f>
        <v>57</v>
      </c>
      <c r="BA34" s="182">
        <f>SUM(BA31:BA32)</f>
        <v>54</v>
      </c>
      <c r="BB34" s="191">
        <f>SUM(BB31:BB32)</f>
        <v>53</v>
      </c>
      <c r="BC34" s="182">
        <f>SUM(BC31:BC32)</f>
        <v>51</v>
      </c>
      <c r="BD34" s="191">
        <f>SUM(BD31:BD32)</f>
        <v>49</v>
      </c>
      <c r="BE34" s="182">
        <f>SUM(BE31:BE32)</f>
        <v>47</v>
      </c>
      <c r="BF34" s="191">
        <f>SUM(BF31:BF32)</f>
        <v>45</v>
      </c>
      <c r="BG34" s="182">
        <f>SUM(BG31:BG32)</f>
        <v>0</v>
      </c>
      <c r="BH34" s="182">
        <f>SUM(BH31:BH32)</f>
        <v>0</v>
      </c>
      <c r="BI34" s="182">
        <f>SUM(BI31:BI32)</f>
        <v>0</v>
      </c>
      <c r="BJ34" s="31">
        <f t="shared" ref="C34:BM34" si="10">SUM(BJ31:BJ33)</f>
        <v>0</v>
      </c>
      <c r="BK34" s="31">
        <f t="shared" si="10"/>
        <v>0</v>
      </c>
      <c r="BL34" s="31">
        <f t="shared" si="10"/>
        <v>0</v>
      </c>
      <c r="BM34" s="31">
        <f t="shared" si="10"/>
        <v>0</v>
      </c>
      <c r="BN34" s="57" t="b">
        <f>COUNTIF(B34:BM34,B34)=BP34</f>
        <v>0</v>
      </c>
      <c r="BO34" s="71">
        <f>SUM(BO32:BO33)</f>
        <v>71</v>
      </c>
      <c r="BP34" s="64">
        <f>COUNTIF(B34:BM34,"&gt;0")</f>
        <v>57</v>
      </c>
      <c r="BQ34" s="24"/>
    </row>
    <row r="35" spans="1:69" ht="16.5" thickBot="1" x14ac:dyDescent="0.25">
      <c r="A35" s="87" t="s">
        <v>6</v>
      </c>
      <c r="B35" s="88">
        <v>44</v>
      </c>
      <c r="C35" s="183">
        <v>67</v>
      </c>
      <c r="D35" s="88">
        <v>48</v>
      </c>
      <c r="E35" s="183">
        <v>64</v>
      </c>
      <c r="F35" s="88">
        <v>48</v>
      </c>
      <c r="G35" s="183">
        <v>63</v>
      </c>
      <c r="H35" s="88">
        <v>60</v>
      </c>
      <c r="I35" s="183">
        <v>54</v>
      </c>
      <c r="J35" s="88">
        <v>56</v>
      </c>
      <c r="K35" s="183">
        <v>55</v>
      </c>
      <c r="L35" s="88">
        <v>54</v>
      </c>
      <c r="M35" s="183">
        <v>26</v>
      </c>
      <c r="N35" s="88">
        <v>58</v>
      </c>
      <c r="O35" s="183">
        <v>57</v>
      </c>
      <c r="P35" s="88">
        <v>55</v>
      </c>
      <c r="Q35" s="183">
        <v>54.5</v>
      </c>
      <c r="R35" s="88">
        <v>56</v>
      </c>
      <c r="S35" s="183">
        <v>50</v>
      </c>
      <c r="T35" s="88">
        <v>50</v>
      </c>
      <c r="U35" s="183">
        <v>42</v>
      </c>
      <c r="V35" s="88">
        <v>42</v>
      </c>
      <c r="W35" s="184">
        <v>50</v>
      </c>
      <c r="X35" s="89">
        <v>46</v>
      </c>
      <c r="Y35" s="184">
        <v>52</v>
      </c>
      <c r="Z35" s="89">
        <v>44</v>
      </c>
      <c r="AA35" s="184">
        <v>68</v>
      </c>
      <c r="AB35" s="89">
        <v>63</v>
      </c>
      <c r="AC35" s="184">
        <v>49</v>
      </c>
      <c r="AD35" s="89">
        <v>42</v>
      </c>
      <c r="AE35" s="184">
        <v>54</v>
      </c>
      <c r="AF35" s="89">
        <v>51</v>
      </c>
      <c r="AG35" s="184">
        <v>42</v>
      </c>
      <c r="AH35" s="89">
        <v>42</v>
      </c>
      <c r="AI35" s="184">
        <v>38</v>
      </c>
      <c r="AJ35" s="89">
        <v>37</v>
      </c>
      <c r="AK35" s="184">
        <v>55.5</v>
      </c>
      <c r="AL35" s="89">
        <v>47</v>
      </c>
      <c r="AM35" s="184">
        <v>51</v>
      </c>
      <c r="AN35" s="89">
        <v>42</v>
      </c>
      <c r="AO35" s="184">
        <v>52</v>
      </c>
      <c r="AP35" s="89">
        <v>44</v>
      </c>
      <c r="AQ35" s="184">
        <v>30</v>
      </c>
      <c r="AR35" s="149">
        <v>50.5</v>
      </c>
      <c r="AS35" s="185">
        <v>73</v>
      </c>
      <c r="AT35" s="90">
        <v>48</v>
      </c>
      <c r="AU35" s="185">
        <v>45</v>
      </c>
      <c r="AV35" s="90">
        <v>40</v>
      </c>
      <c r="AW35" s="185">
        <v>25</v>
      </c>
      <c r="AX35" s="90">
        <v>32</v>
      </c>
      <c r="AY35" s="185">
        <v>48</v>
      </c>
      <c r="AZ35" s="90">
        <v>40</v>
      </c>
      <c r="BA35" s="185">
        <v>42</v>
      </c>
      <c r="BB35" s="90">
        <v>42</v>
      </c>
      <c r="BC35" s="185">
        <v>24</v>
      </c>
      <c r="BD35" s="90">
        <v>37</v>
      </c>
      <c r="BE35" s="185">
        <v>45</v>
      </c>
      <c r="BF35" s="90">
        <v>38</v>
      </c>
      <c r="BG35" s="185"/>
      <c r="BH35" s="185"/>
      <c r="BI35" s="185"/>
      <c r="BJ35" s="91"/>
      <c r="BK35" s="90"/>
      <c r="BL35" s="91"/>
      <c r="BM35" s="90"/>
      <c r="BN35" s="100"/>
      <c r="BO35" s="63"/>
      <c r="BP35" s="25"/>
      <c r="BQ35" s="23"/>
    </row>
    <row r="36" spans="1:69" ht="15" thickBot="1" x14ac:dyDescent="0.25">
      <c r="A36" s="92" t="s">
        <v>76</v>
      </c>
      <c r="B36" s="109" t="s">
        <v>83</v>
      </c>
      <c r="C36" s="186" t="s">
        <v>83</v>
      </c>
      <c r="D36" s="109" t="s">
        <v>83</v>
      </c>
      <c r="E36" s="187" t="s">
        <v>118</v>
      </c>
      <c r="F36" s="55" t="s">
        <v>117</v>
      </c>
      <c r="G36" s="186" t="s">
        <v>83</v>
      </c>
      <c r="H36" s="109" t="s">
        <v>83</v>
      </c>
      <c r="I36" s="186" t="s">
        <v>83</v>
      </c>
      <c r="J36" s="109" t="s">
        <v>83</v>
      </c>
      <c r="K36" s="186" t="s">
        <v>83</v>
      </c>
      <c r="L36" s="109" t="s">
        <v>83</v>
      </c>
      <c r="M36" s="186" t="s">
        <v>83</v>
      </c>
      <c r="N36" s="55" t="s">
        <v>116</v>
      </c>
      <c r="O36" s="187" t="s">
        <v>116</v>
      </c>
      <c r="P36" s="109" t="s">
        <v>83</v>
      </c>
      <c r="Q36" s="186" t="s">
        <v>83</v>
      </c>
      <c r="R36" s="55" t="s">
        <v>116</v>
      </c>
      <c r="S36" s="186" t="s">
        <v>83</v>
      </c>
      <c r="T36" s="109" t="s">
        <v>83</v>
      </c>
      <c r="U36" s="186" t="s">
        <v>83</v>
      </c>
      <c r="V36" s="109" t="s">
        <v>83</v>
      </c>
      <c r="W36" s="186" t="s">
        <v>83</v>
      </c>
      <c r="X36" s="109" t="s">
        <v>83</v>
      </c>
      <c r="Y36" s="187" t="s">
        <v>116</v>
      </c>
      <c r="Z36" s="109" t="s">
        <v>83</v>
      </c>
      <c r="AA36" s="186" t="s">
        <v>83</v>
      </c>
      <c r="AB36" s="109" t="s">
        <v>83</v>
      </c>
      <c r="AC36" s="186" t="s">
        <v>83</v>
      </c>
      <c r="AD36" s="109" t="s">
        <v>83</v>
      </c>
      <c r="AE36" s="186" t="s">
        <v>83</v>
      </c>
      <c r="AF36" s="55" t="s">
        <v>116</v>
      </c>
      <c r="AG36" s="186" t="s">
        <v>83</v>
      </c>
      <c r="AH36" s="109" t="s">
        <v>83</v>
      </c>
      <c r="AI36" s="186" t="s">
        <v>83</v>
      </c>
      <c r="AJ36" s="109" t="s">
        <v>83</v>
      </c>
      <c r="AK36" s="187" t="s">
        <v>117</v>
      </c>
      <c r="AL36" s="109" t="s">
        <v>83</v>
      </c>
      <c r="AM36" s="186" t="s">
        <v>83</v>
      </c>
      <c r="AN36" s="186" t="s">
        <v>83</v>
      </c>
      <c r="AO36" s="186" t="s">
        <v>83</v>
      </c>
      <c r="AP36" s="109" t="s">
        <v>83</v>
      </c>
      <c r="AQ36" s="186" t="s">
        <v>83</v>
      </c>
      <c r="AR36" s="109" t="s">
        <v>83</v>
      </c>
      <c r="AS36" s="186" t="s">
        <v>83</v>
      </c>
      <c r="AT36" s="55" t="s">
        <v>116</v>
      </c>
      <c r="AU36" s="186" t="s">
        <v>83</v>
      </c>
      <c r="AV36" s="109" t="s">
        <v>83</v>
      </c>
      <c r="AW36" s="186" t="s">
        <v>83</v>
      </c>
      <c r="AX36" s="109" t="s">
        <v>83</v>
      </c>
      <c r="AY36" s="187" t="s">
        <v>111</v>
      </c>
      <c r="AZ36" s="55" t="s">
        <v>116</v>
      </c>
      <c r="BA36" s="187" t="s">
        <v>119</v>
      </c>
      <c r="BB36" s="109" t="s">
        <v>83</v>
      </c>
      <c r="BC36" s="186" t="s">
        <v>83</v>
      </c>
      <c r="BD36" s="55" t="s">
        <v>118</v>
      </c>
      <c r="BE36" s="186" t="s">
        <v>83</v>
      </c>
      <c r="BF36" s="109" t="s">
        <v>83</v>
      </c>
      <c r="BG36" s="186" t="s">
        <v>83</v>
      </c>
      <c r="BH36" s="186" t="s">
        <v>83</v>
      </c>
      <c r="BI36" s="187"/>
      <c r="BJ36" s="84"/>
      <c r="BK36" s="55"/>
      <c r="BL36" s="84"/>
      <c r="BM36" s="101"/>
      <c r="BN36" s="100">
        <f>COUNTIFS(B36:BI36, "???" )</f>
        <v>13</v>
      </c>
      <c r="BO36" s="102">
        <v>760</v>
      </c>
      <c r="BQ36" s="86"/>
    </row>
    <row r="37" spans="1:69" x14ac:dyDescent="0.2">
      <c r="A37" s="26" t="s">
        <v>26</v>
      </c>
    </row>
    <row r="38" spans="1:69" x14ac:dyDescent="0.2">
      <c r="A38" t="s">
        <v>120</v>
      </c>
      <c r="R38" t="s">
        <v>99</v>
      </c>
      <c r="U38" s="5">
        <f>SUM(B35:BM35)/BP34</f>
        <v>47.938596491228068</v>
      </c>
      <c r="V38" t="s">
        <v>7</v>
      </c>
      <c r="AH38" s="56">
        <f xml:space="preserve"> 500*0.7</f>
        <v>350</v>
      </c>
      <c r="AI38" s="37" t="s">
        <v>29</v>
      </c>
      <c r="AJ38" s="38">
        <v>0.7</v>
      </c>
      <c r="AK38" s="39" t="s">
        <v>28</v>
      </c>
      <c r="AL38" s="40">
        <v>350</v>
      </c>
      <c r="AM38" s="40"/>
      <c r="AN38" s="40" t="s">
        <v>98</v>
      </c>
      <c r="AO38" s="40"/>
      <c r="AP38" s="40"/>
      <c r="AQ38" s="40"/>
      <c r="AR38" s="40"/>
      <c r="AS38" s="40"/>
      <c r="AT38" s="40"/>
      <c r="AU38" s="40"/>
      <c r="AV38" s="40"/>
      <c r="AW38" s="41"/>
      <c r="AY38" s="105" t="s">
        <v>80</v>
      </c>
      <c r="AZ38" s="40"/>
      <c r="BA38" s="40"/>
      <c r="BB38" s="40"/>
      <c r="BC38" s="40" t="s">
        <v>29</v>
      </c>
      <c r="BD38" s="38">
        <v>0.75</v>
      </c>
      <c r="BE38" s="39" t="s">
        <v>28</v>
      </c>
      <c r="BF38" s="104">
        <f>BO36*0.75</f>
        <v>570</v>
      </c>
      <c r="BG38" s="41"/>
    </row>
    <row r="39" spans="1:69" x14ac:dyDescent="0.2">
      <c r="A39" t="s">
        <v>8</v>
      </c>
      <c r="D39" s="3"/>
      <c r="AH39" s="56">
        <f>500*0.2</f>
        <v>100</v>
      </c>
      <c r="AI39" s="42" t="s">
        <v>30</v>
      </c>
      <c r="AJ39" s="43">
        <v>0.2</v>
      </c>
      <c r="AK39" s="44" t="s">
        <v>28</v>
      </c>
      <c r="AL39">
        <v>100</v>
      </c>
      <c r="AN39" t="s">
        <v>32</v>
      </c>
      <c r="AW39" s="45"/>
      <c r="AY39" s="46"/>
      <c r="AZ39" s="47"/>
      <c r="BA39" s="47"/>
      <c r="BB39" s="47"/>
      <c r="BC39" s="47" t="s">
        <v>30</v>
      </c>
      <c r="BD39" s="93">
        <v>0.25</v>
      </c>
      <c r="BE39" s="94" t="s">
        <v>28</v>
      </c>
      <c r="BF39" s="103">
        <f>BO36*0.25</f>
        <v>190</v>
      </c>
      <c r="BG39" s="95"/>
      <c r="BH39" s="48"/>
      <c r="BI39" s="48"/>
      <c r="BJ39" s="48"/>
      <c r="BK39" s="48"/>
    </row>
    <row r="40" spans="1:69" x14ac:dyDescent="0.2">
      <c r="A40" s="48" t="s">
        <v>97</v>
      </c>
      <c r="B40" s="4"/>
      <c r="AH40" s="56">
        <f>500*0.1</f>
        <v>50</v>
      </c>
      <c r="AI40" s="42" t="s">
        <v>31</v>
      </c>
      <c r="AJ40" s="43">
        <v>0.1</v>
      </c>
      <c r="AK40" s="44" t="s">
        <v>28</v>
      </c>
      <c r="AL40">
        <v>50</v>
      </c>
      <c r="AN40" t="s">
        <v>33</v>
      </c>
      <c r="AW40" s="45"/>
    </row>
    <row r="41" spans="1:69" x14ac:dyDescent="0.2">
      <c r="AH41" s="56">
        <f>SUM(AH38:AH40)</f>
        <v>500</v>
      </c>
      <c r="AI41" s="46"/>
      <c r="AJ41" s="47" t="s">
        <v>41</v>
      </c>
      <c r="AK41" s="47"/>
      <c r="AL41" s="47">
        <f>SUM(AL38:AL40)</f>
        <v>500</v>
      </c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2"/>
    </row>
  </sheetData>
  <sheetProtection selectLockedCells="1"/>
  <sortState xmlns:xlrd2="http://schemas.microsoft.com/office/spreadsheetml/2017/richdata2" columnSort="1" ref="B2:BI36">
    <sortCondition descending="1" ref="B34:BI34"/>
    <sortCondition descending="1" ref="B35:BI35"/>
  </sortState>
  <printOptions horizontalCentered="1" verticalCentered="1"/>
  <pageMargins left="0.15" right="0.15" top="0.25" bottom="0.25" header="0.51180555555555596" footer="0.51180555555555596"/>
  <pageSetup scale="86" firstPageNumber="0" fitToWidth="2" orientation="landscape" r:id="rId1"/>
  <headerFooter alignWithMargins="0"/>
  <rowBreaks count="1" manualBreakCount="1">
    <brk id="47" max="16383" man="1"/>
  </rowBreaks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 Harper</cp:lastModifiedBy>
  <cp:lastPrinted>2026-09-26T09:21:50Z</cp:lastPrinted>
  <dcterms:created xsi:type="dcterms:W3CDTF">2010-09-11T04:59:42Z</dcterms:created>
  <dcterms:modified xsi:type="dcterms:W3CDTF">2026-10-13T11:14:56Z</dcterms:modified>
</cp:coreProperties>
</file>