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h\Documents\25 Football Pool\"/>
    </mc:Choice>
  </mc:AlternateContent>
  <xr:revisionPtr revIDLastSave="0" documentId="13_ncr:1_{7292BA60-10AC-4C1D-A3C4-EBCF955B17B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1" i="1" l="1"/>
  <c r="Q21" i="1"/>
  <c r="O21" i="1"/>
  <c r="N21" i="1"/>
  <c r="M21" i="1"/>
  <c r="L21" i="1"/>
  <c r="K21" i="1"/>
  <c r="J21" i="1"/>
  <c r="I21" i="1"/>
  <c r="H21" i="1"/>
  <c r="G21" i="1"/>
  <c r="F21" i="1"/>
  <c r="B21" i="1"/>
  <c r="E21" i="1"/>
  <c r="D21" i="1"/>
  <c r="C21" i="1"/>
  <c r="BI22" i="1"/>
  <c r="BI21" i="1"/>
  <c r="BH22" i="1"/>
  <c r="BH21" i="1"/>
  <c r="BG22" i="1"/>
  <c r="BG21" i="1"/>
  <c r="BF22" i="1"/>
  <c r="BF21" i="1"/>
  <c r="BE22" i="1"/>
  <c r="BE21" i="1"/>
  <c r="BD22" i="1"/>
  <c r="BD21" i="1"/>
  <c r="BC22" i="1"/>
  <c r="BC21" i="1"/>
  <c r="BB22" i="1"/>
  <c r="BB21" i="1"/>
  <c r="BA22" i="1"/>
  <c r="BA21" i="1"/>
  <c r="AZ22" i="1"/>
  <c r="AZ21" i="1"/>
  <c r="AY22" i="1"/>
  <c r="AY21" i="1"/>
  <c r="AX22" i="1"/>
  <c r="AX21" i="1"/>
  <c r="AW22" i="1"/>
  <c r="AW21" i="1"/>
  <c r="AV22" i="1"/>
  <c r="AV21" i="1"/>
  <c r="AU22" i="1"/>
  <c r="AU21" i="1"/>
  <c r="AT22" i="1"/>
  <c r="AT21" i="1"/>
  <c r="AS22" i="1"/>
  <c r="AS21" i="1"/>
  <c r="AR22" i="1"/>
  <c r="AR21" i="1"/>
  <c r="AQ22" i="1"/>
  <c r="AQ21" i="1"/>
  <c r="AP22" i="1"/>
  <c r="AP21" i="1"/>
  <c r="AO22" i="1"/>
  <c r="AO21" i="1"/>
  <c r="AN22" i="1"/>
  <c r="AN21" i="1"/>
  <c r="AM22" i="1"/>
  <c r="AM21" i="1"/>
  <c r="AL22" i="1"/>
  <c r="AL21" i="1"/>
  <c r="AK22" i="1"/>
  <c r="AK21" i="1"/>
  <c r="AJ22" i="1"/>
  <c r="AJ21" i="1"/>
  <c r="AI22" i="1"/>
  <c r="AI21" i="1"/>
  <c r="AH22" i="1"/>
  <c r="AH21" i="1"/>
  <c r="AG22" i="1"/>
  <c r="AG21" i="1"/>
  <c r="AF22" i="1"/>
  <c r="AF21" i="1"/>
  <c r="AE22" i="1"/>
  <c r="AE21" i="1"/>
  <c r="AD22" i="1"/>
  <c r="AD21" i="1"/>
  <c r="AC22" i="1"/>
  <c r="AC21" i="1"/>
  <c r="AB22" i="1"/>
  <c r="AB21" i="1"/>
  <c r="AA22" i="1"/>
  <c r="AA21" i="1"/>
  <c r="Z22" i="1"/>
  <c r="Z21" i="1"/>
  <c r="Y22" i="1"/>
  <c r="Y21" i="1"/>
  <c r="X22" i="1"/>
  <c r="X21" i="1"/>
  <c r="W22" i="1"/>
  <c r="W21" i="1"/>
  <c r="V22" i="1"/>
  <c r="V21" i="1"/>
  <c r="U21" i="1"/>
  <c r="U22" i="1"/>
  <c r="T22" i="1"/>
  <c r="T21" i="1"/>
  <c r="S22" i="1"/>
  <c r="S21" i="1"/>
  <c r="R22" i="1"/>
  <c r="Q22" i="1"/>
  <c r="P22" i="1"/>
  <c r="P21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C20" i="1" l="1"/>
  <c r="B20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" i="1"/>
  <c r="BK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C20" i="1"/>
  <c r="BJ2" i="1" l="1"/>
  <c r="AM20" i="1"/>
  <c r="BJ12" i="1" l="1"/>
  <c r="BJ13" i="1"/>
  <c r="BJ14" i="1"/>
  <c r="BJ15" i="1"/>
  <c r="BJ16" i="1"/>
  <c r="BJ17" i="1"/>
  <c r="BJ18" i="1"/>
  <c r="BJ19" i="1"/>
  <c r="BO3" i="1" l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" i="1"/>
  <c r="BJ9" i="1"/>
  <c r="BJ10" i="1"/>
  <c r="BJ11" i="1"/>
  <c r="BN2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K20" i="1" l="1"/>
  <c r="AQ20" i="1" l="1"/>
  <c r="AK20" i="1" l="1"/>
  <c r="M20" i="1" l="1"/>
  <c r="F20" i="1"/>
  <c r="G20" i="1"/>
  <c r="H20" i="1"/>
  <c r="D20" i="1"/>
  <c r="P20" i="1"/>
  <c r="V20" i="1"/>
  <c r="AJ20" i="1"/>
  <c r="Z20" i="1"/>
  <c r="I20" i="1"/>
  <c r="S20" i="1"/>
  <c r="J20" i="1"/>
  <c r="AO20" i="1"/>
  <c r="Y20" i="1"/>
  <c r="T20" i="1"/>
  <c r="AP20" i="1"/>
  <c r="U20" i="1"/>
  <c r="AE20" i="1"/>
  <c r="AA20" i="1"/>
  <c r="AS20" i="1"/>
  <c r="BF20" i="1"/>
  <c r="AD20" i="1"/>
  <c r="L20" i="1"/>
  <c r="O20" i="1"/>
  <c r="AB20" i="1"/>
  <c r="Q20" i="1"/>
  <c r="E20" i="1"/>
  <c r="BB20" i="1"/>
  <c r="X20" i="1"/>
  <c r="AI20" i="1"/>
  <c r="AG20" i="1"/>
  <c r="AH20" i="1"/>
  <c r="W20" i="1"/>
  <c r="N20" i="1"/>
  <c r="AN20" i="1"/>
  <c r="AU20" i="1"/>
  <c r="AZ20" i="1"/>
  <c r="AT20" i="1"/>
  <c r="AF20" i="1"/>
  <c r="BA20" i="1"/>
  <c r="AC20" i="1"/>
  <c r="AW20" i="1"/>
  <c r="R20" i="1"/>
  <c r="AV20" i="1"/>
  <c r="AR20" i="1"/>
  <c r="AL20" i="1"/>
  <c r="BG20" i="1"/>
  <c r="AY20" i="1"/>
  <c r="BE20" i="1"/>
  <c r="AX20" i="1"/>
  <c r="BD20" i="1"/>
  <c r="BH20" i="1"/>
  <c r="BI20" i="1"/>
  <c r="P24" i="1" l="1"/>
  <c r="H27" i="1"/>
  <c r="H26" i="1"/>
  <c r="L23" i="1"/>
  <c r="N24" i="1"/>
  <c r="N23" i="1"/>
  <c r="P27" i="1"/>
  <c r="J27" i="1"/>
  <c r="N26" i="1"/>
  <c r="L26" i="1"/>
  <c r="J24" i="1"/>
  <c r="R24" i="1"/>
  <c r="J23" i="1"/>
  <c r="H24" i="1"/>
  <c r="H25" i="1"/>
  <c r="R27" i="1"/>
  <c r="D25" i="1"/>
  <c r="F26" i="1"/>
  <c r="F23" i="1"/>
  <c r="L25" i="1"/>
  <c r="F25" i="1"/>
  <c r="D27" i="1"/>
  <c r="D24" i="1"/>
  <c r="P23" i="1"/>
  <c r="N27" i="1"/>
  <c r="H23" i="1"/>
  <c r="L27" i="1"/>
  <c r="N25" i="1"/>
  <c r="R23" i="1"/>
  <c r="F27" i="1"/>
  <c r="D23" i="1"/>
  <c r="P26" i="1"/>
  <c r="R25" i="1"/>
  <c r="L24" i="1"/>
  <c r="J26" i="1"/>
  <c r="D26" i="1"/>
  <c r="P25" i="1"/>
  <c r="F24" i="1"/>
  <c r="J25" i="1"/>
  <c r="R26" i="1"/>
  <c r="BK20" i="1"/>
  <c r="BL20" i="1"/>
  <c r="BO20" i="1"/>
  <c r="BJ20" i="1" l="1"/>
  <c r="BM20" i="1" l="1"/>
  <c r="A3" i="1" l="1"/>
  <c r="A4" i="1" l="1"/>
  <c r="BJ3" i="1"/>
  <c r="A5" i="1" l="1"/>
  <c r="BJ4" i="1"/>
  <c r="AR24" i="1"/>
  <c r="AR26" i="1"/>
  <c r="BB24" i="1"/>
  <c r="BB25" i="1"/>
  <c r="BB26" i="1"/>
  <c r="BB27" i="1"/>
  <c r="AR25" i="1"/>
  <c r="AR27" i="1"/>
  <c r="A6" i="1" l="1"/>
  <c r="BJ5" i="1"/>
  <c r="A7" i="1" l="1"/>
  <c r="BJ6" i="1"/>
  <c r="A8" i="1" l="1"/>
  <c r="BJ7" i="1"/>
  <c r="A9" i="1" l="1"/>
  <c r="BJ8" i="1"/>
  <c r="A10" i="1" l="1"/>
  <c r="A11" i="1" l="1"/>
  <c r="A12" i="1" l="1"/>
  <c r="A13" i="1" l="1"/>
  <c r="A14" i="1" l="1"/>
  <c r="A15" i="1" l="1"/>
  <c r="A16" i="1" l="1"/>
  <c r="A17" i="1" l="1"/>
</calcChain>
</file>

<file path=xl/sharedStrings.xml><?xml version="1.0" encoding="utf-8"?>
<sst xmlns="http://schemas.openxmlformats.org/spreadsheetml/2006/main" count="144" uniqueCount="134">
  <si>
    <t>week #</t>
  </si>
  <si>
    <t>Total</t>
  </si>
  <si>
    <t>current place</t>
  </si>
  <si>
    <t>pts out of 1st</t>
  </si>
  <si>
    <t>1st</t>
  </si>
  <si>
    <t>6th</t>
  </si>
  <si>
    <t>11th</t>
  </si>
  <si>
    <t>16th</t>
  </si>
  <si>
    <t>21st</t>
  </si>
  <si>
    <t>2nd</t>
  </si>
  <si>
    <t>7th</t>
  </si>
  <si>
    <t>12th</t>
  </si>
  <si>
    <t>17th</t>
  </si>
  <si>
    <t>22nd</t>
  </si>
  <si>
    <t>1st Place</t>
  </si>
  <si>
    <t>3rd</t>
  </si>
  <si>
    <t>8th</t>
  </si>
  <si>
    <t>13th</t>
  </si>
  <si>
    <t>18th</t>
  </si>
  <si>
    <t>23rd</t>
  </si>
  <si>
    <t>2nd Place</t>
  </si>
  <si>
    <t>4th</t>
  </si>
  <si>
    <t>9th</t>
  </si>
  <si>
    <t>14th</t>
  </si>
  <si>
    <t>19th</t>
  </si>
  <si>
    <t>24th</t>
  </si>
  <si>
    <t>3rd Place</t>
  </si>
  <si>
    <t>5th</t>
  </si>
  <si>
    <t>10th</t>
  </si>
  <si>
    <t>15th</t>
  </si>
  <si>
    <t>20th</t>
  </si>
  <si>
    <t>25th</t>
  </si>
  <si>
    <t>4th Place</t>
  </si>
  <si>
    <t>26th</t>
  </si>
  <si>
    <t>27th</t>
  </si>
  <si>
    <t>29th</t>
  </si>
  <si>
    <t>30th</t>
  </si>
  <si>
    <t>31st</t>
  </si>
  <si>
    <t>32nd</t>
  </si>
  <si>
    <t>33rd</t>
  </si>
  <si>
    <t>34th</t>
  </si>
  <si>
    <t>35th</t>
  </si>
  <si>
    <t>28th</t>
  </si>
  <si>
    <t>5th Place</t>
  </si>
  <si>
    <t>6th Place</t>
  </si>
  <si>
    <t>7th Place</t>
  </si>
  <si>
    <t xml:space="preserve"> Dave Richards</t>
  </si>
  <si>
    <t xml:space="preserve"> Tom Brendgard</t>
  </si>
  <si>
    <t xml:space="preserve"> Jennie P.</t>
  </si>
  <si>
    <t xml:space="preserve"> Ross Malmstrom</t>
  </si>
  <si>
    <t xml:space="preserve"> Shawn Smith</t>
  </si>
  <si>
    <t xml:space="preserve"> Steve Colburn</t>
  </si>
  <si>
    <t xml:space="preserve"> Jay Newell</t>
  </si>
  <si>
    <t xml:space="preserve"> Tracy Burd</t>
  </si>
  <si>
    <t xml:space="preserve"> George Ulrickson</t>
  </si>
  <si>
    <t xml:space="preserve"> Jack Harper</t>
  </si>
  <si>
    <t>8th Place</t>
  </si>
  <si>
    <t>Average points</t>
  </si>
  <si>
    <t>36th</t>
  </si>
  <si>
    <t>37th</t>
  </si>
  <si>
    <t>38th</t>
  </si>
  <si>
    <t>39th</t>
  </si>
  <si>
    <t>40th</t>
  </si>
  <si>
    <t>points</t>
  </si>
  <si>
    <t>Number of players</t>
  </si>
  <si>
    <t>Difference between 1st and 5th is</t>
  </si>
  <si>
    <t>Difference between 1st and 2nd is</t>
  </si>
  <si>
    <t>Difference between 1st and 3rd is</t>
  </si>
  <si>
    <t>Difference between 1st and 4th is</t>
  </si>
  <si>
    <t xml:space="preserve"> Tony Duncan</t>
  </si>
  <si>
    <t xml:space="preserve"> Matt Carter</t>
  </si>
  <si>
    <t xml:space="preserve"> Mikey J</t>
  </si>
  <si>
    <t xml:space="preserve"> Brad Sunnarborg</t>
  </si>
  <si>
    <t xml:space="preserve"> Jamie B.</t>
  </si>
  <si>
    <r>
      <t>Season Standings</t>
    </r>
    <r>
      <rPr>
        <sz val="14"/>
        <rFont val="Arial"/>
        <family val="2"/>
      </rPr>
      <t xml:space="preserve"> (out of 1st)</t>
    </r>
  </si>
  <si>
    <t xml:space="preserve"> Chris Suralski</t>
  </si>
  <si>
    <t xml:space="preserve"> Mavis D Foss</t>
  </si>
  <si>
    <t xml:space="preserve"> Pete P.</t>
  </si>
  <si>
    <t xml:space="preserve"> Rick Keller</t>
  </si>
  <si>
    <t xml:space="preserve"> Morgann</t>
  </si>
  <si>
    <t xml:space="preserve"> Luke Kestner</t>
  </si>
  <si>
    <t xml:space="preserve"> Vikki Muus</t>
  </si>
  <si>
    <t>Difference between 1st and 7th is</t>
  </si>
  <si>
    <t>Difference between 1st and 10th is</t>
  </si>
  <si>
    <t>Difference between 1st and 15th is</t>
  </si>
  <si>
    <t>Difference between 1st and 20th is</t>
  </si>
  <si>
    <t>total points</t>
  </si>
  <si>
    <t xml:space="preserve"> Tyler Keller</t>
  </si>
  <si>
    <t xml:space="preserve"> Kenneth Muus</t>
  </si>
  <si>
    <t xml:space="preserve"> Pam Muus</t>
  </si>
  <si>
    <t xml:space="preserve"> Tyler Kimbrough</t>
  </si>
  <si>
    <t xml:space="preserve"> Brian Leikam</t>
  </si>
  <si>
    <t xml:space="preserve"> Makale Kembel</t>
  </si>
  <si>
    <t xml:space="preserve"> Possible Points </t>
  </si>
  <si>
    <t xml:space="preserve"> Scot A Toth </t>
  </si>
  <si>
    <t xml:space="preserve"> Jayden H.</t>
  </si>
  <si>
    <t xml:space="preserve"> Deb Shupak</t>
  </si>
  <si>
    <t xml:space="preserve"> Tom Shupak</t>
  </si>
  <si>
    <t>above average</t>
  </si>
  <si>
    <t>XXX</t>
  </si>
  <si>
    <t>below average</t>
  </si>
  <si>
    <t>weekly winner</t>
  </si>
  <si>
    <t xml:space="preserve"> Parker Foss</t>
  </si>
  <si>
    <t xml:space="preserve"> Jami McNea</t>
  </si>
  <si>
    <t xml:space="preserve"> Dean Ronan</t>
  </si>
  <si>
    <t xml:space="preserve"> Dusty Raynock</t>
  </si>
  <si>
    <t xml:space="preserve"> Jessica Urbanski</t>
  </si>
  <si>
    <t xml:space="preserve"> Aaron Keller</t>
  </si>
  <si>
    <t xml:space="preserve"> Pam Brendgord</t>
  </si>
  <si>
    <t xml:space="preserve"> Lindsey Obrecht</t>
  </si>
  <si>
    <t xml:space="preserve"> Reed Snider</t>
  </si>
  <si>
    <t xml:space="preserve"> Winning points</t>
  </si>
  <si>
    <t xml:space="preserve"> Ernie Stambaugh</t>
  </si>
  <si>
    <t xml:space="preserve"> Noah Ellis</t>
  </si>
  <si>
    <t xml:space="preserve"> Leland Hertoghe Sr</t>
  </si>
  <si>
    <t xml:space="preserve"> Lee Hertoghe Jr</t>
  </si>
  <si>
    <t xml:space="preserve"> P&amp;LM</t>
  </si>
  <si>
    <t xml:space="preserve"> Ty Toth</t>
  </si>
  <si>
    <t xml:space="preserve"> Kyndra Elmore</t>
  </si>
  <si>
    <t xml:space="preserve"> Gabe Elmore</t>
  </si>
  <si>
    <t xml:space="preserve"> P.P. Lee </t>
  </si>
  <si>
    <t xml:space="preserve"> Tracy Toth</t>
  </si>
  <si>
    <t xml:space="preserve"> Mikaela Barnes</t>
  </si>
  <si>
    <t xml:space="preserve"> Joshua </t>
  </si>
  <si>
    <t xml:space="preserve"> Matt Delgadillo</t>
  </si>
  <si>
    <t xml:space="preserve"> Jason Foss</t>
  </si>
  <si>
    <t xml:space="preserve"> Jeremy Muus</t>
  </si>
  <si>
    <t>Dusty R (41)</t>
  </si>
  <si>
    <t>Ross M (51)</t>
  </si>
  <si>
    <t>George U &amp; Dave R (57)</t>
  </si>
  <si>
    <t>Vikki M &amp;Shawn S (59)</t>
  </si>
  <si>
    <t>Lindsey O (55)</t>
  </si>
  <si>
    <t>Leland H Sr. (75% correct)</t>
  </si>
  <si>
    <t>Tie-breaker winner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</si>
</sst>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0.0"/>
  </numFmts>
  <fonts count="25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 tint="-0.14999847407452621"/>
      <name val="Arial"/>
      <family val="2"/>
    </font>
    <font>
      <sz val="11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sz val="13"/>
      <name val="Arial"/>
      <family val="2"/>
    </font>
    <font>
      <sz val="11"/>
      <color rgb="FF00B05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3"/>
      <color rgb="FFFF0000"/>
      <name val="Arial"/>
      <family val="2"/>
    </font>
    <font>
      <sz val="14"/>
      <color rgb="FF00B050"/>
      <name val="Arial"/>
      <family val="2"/>
    </font>
    <font>
      <b/>
      <sz val="14"/>
      <color rgb="FF00B050"/>
      <name val="Arial"/>
      <family val="2"/>
    </font>
    <font>
      <sz val="14"/>
      <color rgb="FFC00000"/>
      <name val="Arial"/>
      <family val="2"/>
    </font>
    <font>
      <sz val="10"/>
      <color rgb="FFC00000"/>
      <name val="Arial"/>
      <family val="2"/>
    </font>
    <font>
      <sz val="13"/>
      <color rgb="FFC00000"/>
      <name val="Arial"/>
      <family val="2"/>
    </font>
    <font>
      <sz val="13"/>
      <color rgb="FFFF0000"/>
      <name val="Arial"/>
      <family val="2"/>
    </font>
    <font>
      <sz val="13"/>
      <color rgb="FFFFFF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0" fillId="0" borderId="3" xfId="0" applyBorder="1"/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3" fillId="0" borderId="6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8" xfId="0" applyFont="1" applyBorder="1"/>
    <xf numFmtId="0" fontId="4" fillId="0" borderId="9" xfId="0" applyFont="1" applyBorder="1"/>
    <xf numFmtId="0" fontId="1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0" xfId="0" applyFont="1" applyAlignment="1">
      <alignment textRotation="90"/>
    </xf>
    <xf numFmtId="6" fontId="4" fillId="0" borderId="0" xfId="0" applyNumberFormat="1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6" fillId="0" borderId="0" xfId="0" applyFont="1" applyAlignment="1">
      <alignment horizontal="right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0" xfId="0" applyAlignment="1">
      <alignment textRotation="90"/>
    </xf>
    <xf numFmtId="6" fontId="13" fillId="0" borderId="0" xfId="0" applyNumberFormat="1" applyFont="1"/>
    <xf numFmtId="0" fontId="6" fillId="0" borderId="7" xfId="0" applyFont="1" applyBorder="1" applyAlignment="1">
      <alignment horizontal="center" textRotation="90"/>
    </xf>
    <xf numFmtId="0" fontId="14" fillId="0" borderId="11" xfId="0" applyFont="1" applyBorder="1"/>
    <xf numFmtId="0" fontId="15" fillId="0" borderId="7" xfId="0" applyFont="1" applyBorder="1" applyAlignment="1">
      <alignment horizontal="center" textRotation="90"/>
    </xf>
    <xf numFmtId="0" fontId="15" fillId="0" borderId="1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4" fillId="0" borderId="7" xfId="0" applyFont="1" applyBorder="1"/>
    <xf numFmtId="0" fontId="4" fillId="2" borderId="7" xfId="0" applyFont="1" applyFill="1" applyBorder="1" applyAlignment="1" applyProtection="1">
      <alignment horizontal="center" textRotation="90" wrapText="1"/>
      <protection locked="0"/>
    </xf>
    <xf numFmtId="0" fontId="4" fillId="2" borderId="13" xfId="0" applyFont="1" applyFill="1" applyBorder="1" applyAlignment="1" applyProtection="1">
      <alignment horizontal="center" textRotation="90" wrapText="1"/>
      <protection locked="0"/>
    </xf>
    <xf numFmtId="0" fontId="4" fillId="2" borderId="13" xfId="0" applyFont="1" applyFill="1" applyBorder="1" applyAlignment="1">
      <alignment horizontal="center" textRotation="90"/>
    </xf>
    <xf numFmtId="0" fontId="4" fillId="3" borderId="13" xfId="0" applyFont="1" applyFill="1" applyBorder="1" applyAlignment="1">
      <alignment horizontal="center" textRotation="90"/>
    </xf>
    <xf numFmtId="0" fontId="4" fillId="3" borderId="7" xfId="0" applyFont="1" applyFill="1" applyBorder="1" applyAlignment="1">
      <alignment horizontal="center" textRotation="90"/>
    </xf>
    <xf numFmtId="0" fontId="4" fillId="2" borderId="7" xfId="0" applyFont="1" applyFill="1" applyBorder="1" applyAlignment="1">
      <alignment horizontal="center" textRotation="90"/>
    </xf>
    <xf numFmtId="0" fontId="4" fillId="0" borderId="7" xfId="0" applyFont="1" applyBorder="1" applyAlignment="1">
      <alignment horizontal="center" textRotation="90"/>
    </xf>
    <xf numFmtId="0" fontId="17" fillId="0" borderId="0" xfId="0" applyFont="1"/>
    <xf numFmtId="0" fontId="19" fillId="0" borderId="0" xfId="0" applyFont="1"/>
    <xf numFmtId="0" fontId="20" fillId="0" borderId="0" xfId="0" applyFont="1"/>
    <xf numFmtId="0" fontId="17" fillId="0" borderId="4" xfId="0" applyFont="1" applyBorder="1"/>
    <xf numFmtId="0" fontId="19" fillId="0" borderId="4" xfId="0" applyFont="1" applyBorder="1"/>
    <xf numFmtId="0" fontId="14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8" fillId="0" borderId="0" xfId="0" applyFont="1"/>
    <xf numFmtId="0" fontId="22" fillId="0" borderId="4" xfId="0" applyFont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4" fillId="0" borderId="21" xfId="0" applyFont="1" applyBorder="1"/>
    <xf numFmtId="0" fontId="4" fillId="0" borderId="13" xfId="0" applyFont="1" applyBorder="1" applyAlignment="1">
      <alignment horizontal="center" textRotation="90"/>
    </xf>
    <xf numFmtId="0" fontId="14" fillId="0" borderId="4" xfId="0" applyFont="1" applyBorder="1" applyAlignment="1">
      <alignment horizontal="center"/>
    </xf>
    <xf numFmtId="0" fontId="0" fillId="0" borderId="11" xfId="0" applyBorder="1"/>
    <xf numFmtId="0" fontId="24" fillId="0" borderId="1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0" fillId="0" borderId="0" xfId="0" applyNumberFormat="1"/>
    <xf numFmtId="0" fontId="14" fillId="2" borderId="11" xfId="0" applyFont="1" applyFill="1" applyBorder="1" applyAlignment="1">
      <alignment horizontal="center"/>
    </xf>
    <xf numFmtId="0" fontId="14" fillId="0" borderId="20" xfId="0" applyFont="1" applyBorder="1"/>
    <xf numFmtId="0" fontId="23" fillId="2" borderId="4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23" fillId="2" borderId="11" xfId="0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 textRotation="90"/>
    </xf>
    <xf numFmtId="0" fontId="4" fillId="2" borderId="16" xfId="0" applyFont="1" applyFill="1" applyBorder="1" applyAlignment="1">
      <alignment horizontal="center" textRotation="90"/>
    </xf>
    <xf numFmtId="0" fontId="4" fillId="2" borderId="15" xfId="0" applyFont="1" applyFill="1" applyBorder="1" applyAlignment="1">
      <alignment horizontal="center" textRotation="90"/>
    </xf>
    <xf numFmtId="0" fontId="12" fillId="2" borderId="19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13" xfId="0" applyFont="1" applyBorder="1" applyAlignment="1" applyProtection="1">
      <alignment horizontal="center" textRotation="90" wrapText="1"/>
      <protection locked="0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textRotation="90"/>
    </xf>
    <xf numFmtId="0" fontId="14" fillId="0" borderId="1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textRotation="90"/>
    </xf>
    <xf numFmtId="0" fontId="4" fillId="2" borderId="7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18" fillId="4" borderId="22" xfId="0" applyFont="1" applyFill="1" applyBorder="1"/>
    <xf numFmtId="0" fontId="18" fillId="4" borderId="23" xfId="0" applyFont="1" applyFill="1" applyBorder="1"/>
  </cellXfs>
  <cellStyles count="1">
    <cellStyle name="Normal" xfId="0" builtinId="0"/>
  </cellStyles>
  <dxfs count="54">
    <dxf>
      <fill>
        <patternFill>
          <bgColor rgb="FFFFFF00"/>
        </patternFill>
      </fill>
    </dxf>
    <dxf>
      <font>
        <color rgb="FF00B050"/>
      </font>
    </dxf>
    <dxf>
      <font>
        <color rgb="FFC00000"/>
      </font>
    </dxf>
    <dxf>
      <font>
        <strike val="0"/>
      </font>
      <fill>
        <patternFill>
          <bgColor rgb="FFFFFF00"/>
        </patternFill>
      </fill>
    </dxf>
    <dxf>
      <font>
        <strike val="0"/>
        <color rgb="FFC00000"/>
      </font>
    </dxf>
    <dxf>
      <font>
        <strike val="0"/>
        <color rgb="FF00B050"/>
      </font>
    </dxf>
    <dxf>
      <font>
        <color rgb="FF9C0006"/>
      </font>
    </dxf>
    <dxf>
      <font>
        <color rgb="FF00B050"/>
      </font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</dxf>
    <dxf>
      <fill>
        <patternFill>
          <bgColor rgb="FFFFFF00"/>
        </patternFill>
      </fill>
    </dxf>
    <dxf>
      <font>
        <color rgb="FF00B050"/>
      </font>
    </dxf>
    <dxf>
      <font>
        <color rgb="FF9C0006"/>
      </font>
    </dxf>
    <dxf>
      <fill>
        <patternFill>
          <bgColor rgb="FFFFFF00"/>
        </patternFill>
      </fill>
    </dxf>
    <dxf>
      <font>
        <color rgb="FF00B050"/>
      </font>
    </dxf>
    <dxf>
      <fill>
        <patternFill>
          <bgColor rgb="FFFFFF00"/>
        </patternFill>
      </fill>
    </dxf>
    <dxf>
      <font>
        <color rgb="FFC00000"/>
      </font>
    </dxf>
    <dxf>
      <font>
        <color rgb="FF9C0006"/>
      </font>
    </dxf>
    <dxf>
      <font>
        <strike val="0"/>
        <color rgb="FF00B050"/>
      </font>
      <fill>
        <patternFill>
          <bgColor rgb="FFFFFF00"/>
        </patternFill>
      </fill>
    </dxf>
    <dxf>
      <font>
        <color rgb="FF00B050"/>
      </font>
    </dxf>
    <dxf>
      <font>
        <color rgb="FF00B050"/>
      </font>
    </dxf>
    <dxf>
      <font>
        <color rgb="FF9C0006"/>
      </font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</dxf>
    <dxf>
      <fill>
        <patternFill>
          <bgColor rgb="FFFFFF00"/>
        </patternFill>
      </fill>
    </dxf>
    <dxf>
      <font>
        <color rgb="FF00B050"/>
      </font>
    </dxf>
    <dxf>
      <font>
        <color rgb="FF9C0006"/>
      </font>
    </dxf>
    <dxf>
      <fill>
        <patternFill>
          <bgColor rgb="FFFFFF00"/>
        </patternFill>
      </fill>
    </dxf>
    <dxf>
      <font>
        <strike val="0"/>
        <color rgb="FF00B050"/>
      </font>
    </dxf>
    <dxf>
      <font>
        <strike val="0"/>
        <color rgb="FFC00000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color rgb="FF9C0006"/>
      </font>
    </dxf>
    <dxf>
      <font>
        <color rgb="FF00B050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color rgb="FF9C0006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strike val="0"/>
        <color rgb="FF00B050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strike val="0"/>
        <color rgb="FF00B050"/>
      </font>
    </dxf>
    <dxf>
      <font>
        <color rgb="FF9C0006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color rgb="FF9C0006"/>
      </font>
    </dxf>
    <dxf>
      <font>
        <strike val="0"/>
        <color rgb="FF00B050"/>
      </font>
    </dxf>
    <dxf>
      <font>
        <b/>
        <i val="0"/>
        <strike val="0"/>
        <color rgb="FF00B050"/>
      </font>
      <fill>
        <patternFill>
          <bgColor rgb="FFFFFF00"/>
        </patternFill>
      </fill>
    </dxf>
    <dxf>
      <font>
        <color rgb="FF9C0006"/>
      </font>
    </dxf>
    <dxf>
      <font>
        <strike val="0"/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36"/>
  <sheetViews>
    <sheetView tabSelected="1" zoomScale="70" zoomScaleNormal="70" workbookViewId="0">
      <selection activeCell="AI24" sqref="AI24"/>
    </sheetView>
  </sheetViews>
  <sheetFormatPr defaultRowHeight="12.75" x14ac:dyDescent="0.2"/>
  <cols>
    <col min="1" max="1" width="13.42578125" bestFit="1" customWidth="1"/>
    <col min="2" max="62" width="6.7109375" customWidth="1"/>
    <col min="63" max="63" width="3.7109375" hidden="1" customWidth="1"/>
    <col min="64" max="64" width="6.42578125" hidden="1" customWidth="1"/>
    <col min="65" max="66" width="7.28515625" customWidth="1"/>
    <col min="67" max="67" width="0" hidden="1" customWidth="1"/>
  </cols>
  <sheetData>
    <row r="1" spans="1:67" ht="145.69999999999999" customHeight="1" thickBot="1" x14ac:dyDescent="0.3">
      <c r="A1" s="4" t="s">
        <v>0</v>
      </c>
      <c r="B1" s="41" t="s">
        <v>114</v>
      </c>
      <c r="C1" s="40" t="s">
        <v>105</v>
      </c>
      <c r="D1" s="59" t="s">
        <v>49</v>
      </c>
      <c r="E1" s="40" t="s">
        <v>109</v>
      </c>
      <c r="F1" s="59" t="s">
        <v>54</v>
      </c>
      <c r="G1" s="40" t="s">
        <v>46</v>
      </c>
      <c r="H1" s="59" t="s">
        <v>81</v>
      </c>
      <c r="I1" s="40" t="s">
        <v>50</v>
      </c>
      <c r="J1" s="42" t="s">
        <v>55</v>
      </c>
      <c r="K1" s="40" t="s">
        <v>51</v>
      </c>
      <c r="L1" s="59" t="s">
        <v>117</v>
      </c>
      <c r="M1" s="40" t="s">
        <v>120</v>
      </c>
      <c r="N1" s="59" t="s">
        <v>77</v>
      </c>
      <c r="O1" s="40" t="s">
        <v>75</v>
      </c>
      <c r="P1" s="59" t="s">
        <v>97</v>
      </c>
      <c r="Q1" s="40" t="s">
        <v>113</v>
      </c>
      <c r="R1" s="59" t="s">
        <v>88</v>
      </c>
      <c r="S1" s="39" t="s">
        <v>47</v>
      </c>
      <c r="T1" s="80" t="s">
        <v>70</v>
      </c>
      <c r="U1" s="40" t="s">
        <v>52</v>
      </c>
      <c r="V1" s="80" t="s">
        <v>112</v>
      </c>
      <c r="W1" s="76" t="s">
        <v>78</v>
      </c>
      <c r="X1" s="44" t="s">
        <v>80</v>
      </c>
      <c r="Y1" s="43" t="s">
        <v>95</v>
      </c>
      <c r="Z1" s="44" t="s">
        <v>53</v>
      </c>
      <c r="AA1" s="43" t="s">
        <v>106</v>
      </c>
      <c r="AB1" s="44" t="s">
        <v>69</v>
      </c>
      <c r="AC1" s="43" t="s">
        <v>96</v>
      </c>
      <c r="AD1" s="75" t="s">
        <v>87</v>
      </c>
      <c r="AE1" s="43" t="s">
        <v>115</v>
      </c>
      <c r="AF1" s="84" t="s">
        <v>90</v>
      </c>
      <c r="AG1" s="77" t="s">
        <v>103</v>
      </c>
      <c r="AH1" s="75" t="s">
        <v>72</v>
      </c>
      <c r="AI1" s="43" t="s">
        <v>108</v>
      </c>
      <c r="AJ1" s="44" t="s">
        <v>104</v>
      </c>
      <c r="AK1" s="43" t="s">
        <v>94</v>
      </c>
      <c r="AL1" s="84" t="s">
        <v>89</v>
      </c>
      <c r="AM1" s="43" t="s">
        <v>102</v>
      </c>
      <c r="AN1" s="84" t="s">
        <v>48</v>
      </c>
      <c r="AO1" s="38" t="s">
        <v>76</v>
      </c>
      <c r="AP1" s="44" t="s">
        <v>92</v>
      </c>
      <c r="AQ1" s="43" t="s">
        <v>121</v>
      </c>
      <c r="AR1" s="44" t="s">
        <v>79</v>
      </c>
      <c r="AS1" s="43" t="s">
        <v>91</v>
      </c>
      <c r="AT1" s="44" t="s">
        <v>71</v>
      </c>
      <c r="AU1" s="91" t="s">
        <v>73</v>
      </c>
      <c r="AV1" s="84" t="s">
        <v>116</v>
      </c>
      <c r="AW1" s="43" t="s">
        <v>107</v>
      </c>
      <c r="AX1" s="84" t="s">
        <v>125</v>
      </c>
      <c r="AY1" s="38" t="s">
        <v>123</v>
      </c>
      <c r="AZ1" s="84" t="s">
        <v>110</v>
      </c>
      <c r="BA1" s="38" t="s">
        <v>122</v>
      </c>
      <c r="BB1" s="44" t="s">
        <v>118</v>
      </c>
      <c r="BC1" s="43" t="s">
        <v>119</v>
      </c>
      <c r="BD1" s="44" t="s">
        <v>126</v>
      </c>
      <c r="BE1" s="43" t="s">
        <v>124</v>
      </c>
      <c r="BF1" s="84"/>
      <c r="BG1" s="84"/>
      <c r="BH1" s="84"/>
      <c r="BI1" s="44"/>
      <c r="BJ1" s="27" t="s">
        <v>57</v>
      </c>
      <c r="BK1" s="17" t="s">
        <v>64</v>
      </c>
      <c r="BL1" s="25" t="s">
        <v>86</v>
      </c>
      <c r="BM1" s="29" t="s">
        <v>93</v>
      </c>
      <c r="BN1" s="29" t="s">
        <v>111</v>
      </c>
    </row>
    <row r="2" spans="1:67" ht="26.1" customHeight="1" x14ac:dyDescent="0.25">
      <c r="A2" s="11">
        <v>1</v>
      </c>
      <c r="B2" s="36">
        <v>96</v>
      </c>
      <c r="C2" s="54">
        <v>98</v>
      </c>
      <c r="D2" s="36">
        <v>95</v>
      </c>
      <c r="E2" s="54">
        <v>97</v>
      </c>
      <c r="F2" s="36">
        <v>92</v>
      </c>
      <c r="G2" s="54">
        <v>91</v>
      </c>
      <c r="H2" s="69">
        <v>83</v>
      </c>
      <c r="I2" s="54">
        <v>92</v>
      </c>
      <c r="J2" s="36">
        <v>90</v>
      </c>
      <c r="K2" s="54">
        <v>85</v>
      </c>
      <c r="L2" s="36">
        <v>90</v>
      </c>
      <c r="M2" s="54">
        <v>95</v>
      </c>
      <c r="N2" s="36">
        <v>88</v>
      </c>
      <c r="O2" s="54">
        <v>94</v>
      </c>
      <c r="P2" s="36">
        <v>88</v>
      </c>
      <c r="Q2" s="54">
        <v>87</v>
      </c>
      <c r="R2" s="36">
        <v>88</v>
      </c>
      <c r="S2" s="54">
        <v>85</v>
      </c>
      <c r="T2" s="36">
        <v>80</v>
      </c>
      <c r="U2" s="54">
        <v>84</v>
      </c>
      <c r="V2" s="36">
        <v>88</v>
      </c>
      <c r="W2" s="54">
        <v>70</v>
      </c>
      <c r="X2" s="36">
        <v>85</v>
      </c>
      <c r="Y2" s="54">
        <v>57</v>
      </c>
      <c r="Z2" s="36">
        <v>90</v>
      </c>
      <c r="AA2" s="54">
        <v>77</v>
      </c>
      <c r="AB2" s="36">
        <v>82</v>
      </c>
      <c r="AC2" s="70">
        <v>94</v>
      </c>
      <c r="AD2" s="36">
        <v>91</v>
      </c>
      <c r="AE2" s="65">
        <v>77</v>
      </c>
      <c r="AF2" s="54">
        <v>104</v>
      </c>
      <c r="AG2" s="54">
        <v>78</v>
      </c>
      <c r="AH2" s="36">
        <v>79</v>
      </c>
      <c r="AI2" s="54">
        <v>66</v>
      </c>
      <c r="AJ2" s="36">
        <v>94</v>
      </c>
      <c r="AK2" s="54">
        <v>78</v>
      </c>
      <c r="AL2" s="87">
        <v>24</v>
      </c>
      <c r="AM2" s="54">
        <v>84</v>
      </c>
      <c r="AN2" s="87">
        <v>54</v>
      </c>
      <c r="AO2" s="54">
        <v>49</v>
      </c>
      <c r="AP2" s="36">
        <v>79</v>
      </c>
      <c r="AQ2" s="54">
        <v>75</v>
      </c>
      <c r="AR2" s="74">
        <v>66</v>
      </c>
      <c r="AS2" s="54">
        <v>76</v>
      </c>
      <c r="AT2" s="36">
        <v>58</v>
      </c>
      <c r="AU2" s="54">
        <v>87</v>
      </c>
      <c r="AV2" s="87">
        <v>36</v>
      </c>
      <c r="AW2" s="54">
        <v>55</v>
      </c>
      <c r="AX2" s="87">
        <v>0</v>
      </c>
      <c r="AY2" s="54">
        <v>81</v>
      </c>
      <c r="AZ2" s="87">
        <v>0</v>
      </c>
      <c r="BA2" s="54">
        <v>90</v>
      </c>
      <c r="BB2" s="36">
        <v>83</v>
      </c>
      <c r="BC2" s="93">
        <v>70</v>
      </c>
      <c r="BD2" s="36">
        <v>0</v>
      </c>
      <c r="BE2" s="54">
        <v>87</v>
      </c>
      <c r="BF2" s="87">
        <v>0</v>
      </c>
      <c r="BG2" s="96">
        <v>0</v>
      </c>
      <c r="BH2" s="87"/>
      <c r="BI2" s="71"/>
      <c r="BJ2" s="28">
        <f>IF(BK2=0,0,BL2/BK2)</f>
        <v>80.415094339622641</v>
      </c>
      <c r="BK2" s="19">
        <f t="shared" ref="BK2:BK20" si="0">COUNTIF(B2:BI2,"&gt;0")</f>
        <v>53</v>
      </c>
      <c r="BL2">
        <f t="shared" ref="BL2:BL20" si="1">SUM(B2:BI2)</f>
        <v>4262</v>
      </c>
      <c r="BM2" s="30">
        <v>105</v>
      </c>
      <c r="BN2" s="62">
        <f t="shared" ref="BN2:BN19" si="2">MAX(B2:BI2)</f>
        <v>104</v>
      </c>
      <c r="BO2" s="64">
        <f t="shared" ref="BO2:BO20" si="3">AVERAGEIF(B2:BI2, "&gt;0", B2:BI2)</f>
        <v>80.415094339622641</v>
      </c>
    </row>
    <row r="3" spans="1:67" ht="26.1" customHeight="1" x14ac:dyDescent="0.25">
      <c r="A3" s="11">
        <f t="shared" ref="A3:A17" si="4">A2+1</f>
        <v>2</v>
      </c>
      <c r="B3" s="23">
        <v>100</v>
      </c>
      <c r="C3" s="33">
        <v>98</v>
      </c>
      <c r="D3" s="23">
        <v>90</v>
      </c>
      <c r="E3" s="33">
        <v>79</v>
      </c>
      <c r="F3" s="23">
        <v>102</v>
      </c>
      <c r="G3" s="33">
        <v>107</v>
      </c>
      <c r="H3" s="23">
        <v>90</v>
      </c>
      <c r="I3" s="33">
        <v>100</v>
      </c>
      <c r="J3" s="23">
        <v>89</v>
      </c>
      <c r="K3" s="33">
        <v>110</v>
      </c>
      <c r="L3" s="60">
        <v>110</v>
      </c>
      <c r="M3" s="33">
        <v>98</v>
      </c>
      <c r="N3" s="23">
        <v>81</v>
      </c>
      <c r="O3" s="33">
        <v>75</v>
      </c>
      <c r="P3" s="23">
        <v>105</v>
      </c>
      <c r="Q3" s="33">
        <v>99</v>
      </c>
      <c r="R3" s="23">
        <v>101</v>
      </c>
      <c r="S3" s="33">
        <v>91</v>
      </c>
      <c r="T3" s="23">
        <v>100</v>
      </c>
      <c r="U3" s="33">
        <v>99</v>
      </c>
      <c r="V3" s="23">
        <v>95</v>
      </c>
      <c r="W3" s="35">
        <v>90</v>
      </c>
      <c r="X3" s="23">
        <v>88</v>
      </c>
      <c r="Y3" s="33">
        <v>109</v>
      </c>
      <c r="Z3" s="23">
        <v>102</v>
      </c>
      <c r="AA3" s="50">
        <v>97</v>
      </c>
      <c r="AB3" s="23">
        <v>112</v>
      </c>
      <c r="AC3" s="33">
        <v>94</v>
      </c>
      <c r="AD3" s="23">
        <v>104</v>
      </c>
      <c r="AE3" s="33">
        <v>100</v>
      </c>
      <c r="AF3" s="86">
        <v>95</v>
      </c>
      <c r="AG3" s="33">
        <v>84</v>
      </c>
      <c r="AH3" s="23">
        <v>73</v>
      </c>
      <c r="AI3" s="33">
        <v>99</v>
      </c>
      <c r="AJ3" s="23">
        <v>84</v>
      </c>
      <c r="AK3" s="33">
        <v>86</v>
      </c>
      <c r="AL3" s="86">
        <v>45</v>
      </c>
      <c r="AM3" s="33">
        <v>101</v>
      </c>
      <c r="AN3" s="86">
        <v>85</v>
      </c>
      <c r="AO3" s="33">
        <v>93</v>
      </c>
      <c r="AP3" s="23">
        <v>98</v>
      </c>
      <c r="AQ3" s="33">
        <v>102</v>
      </c>
      <c r="AR3" s="73">
        <v>100</v>
      </c>
      <c r="AS3" s="33">
        <v>84</v>
      </c>
      <c r="AT3" s="23">
        <v>30</v>
      </c>
      <c r="AU3" s="33">
        <v>86</v>
      </c>
      <c r="AV3" s="86">
        <v>93</v>
      </c>
      <c r="AW3" s="33">
        <v>82</v>
      </c>
      <c r="AX3" s="86">
        <v>82</v>
      </c>
      <c r="AY3" s="33">
        <v>92</v>
      </c>
      <c r="AZ3" s="88">
        <v>98</v>
      </c>
      <c r="BA3" s="33">
        <v>109</v>
      </c>
      <c r="BB3" s="23">
        <v>108</v>
      </c>
      <c r="BC3" s="33">
        <v>83</v>
      </c>
      <c r="BD3" s="23">
        <v>0</v>
      </c>
      <c r="BE3" s="33">
        <v>0</v>
      </c>
      <c r="BF3" s="86">
        <v>0</v>
      </c>
      <c r="BG3" s="86">
        <v>0</v>
      </c>
      <c r="BH3" s="86"/>
      <c r="BI3" s="51"/>
      <c r="BJ3" s="28">
        <f t="shared" ref="BJ3:BJ19" si="5">IF(BK3=0,0,BL3/BK3)</f>
        <v>92.722222222222229</v>
      </c>
      <c r="BK3" s="19">
        <f t="shared" si="0"/>
        <v>54</v>
      </c>
      <c r="BL3">
        <f t="shared" si="1"/>
        <v>5007</v>
      </c>
      <c r="BM3" s="31">
        <v>120</v>
      </c>
      <c r="BN3" s="62">
        <f t="shared" si="2"/>
        <v>112</v>
      </c>
      <c r="BO3" s="64">
        <f t="shared" si="3"/>
        <v>92.722222222222229</v>
      </c>
    </row>
    <row r="4" spans="1:67" ht="26.1" customHeight="1" x14ac:dyDescent="0.25">
      <c r="A4" s="11">
        <f t="shared" si="4"/>
        <v>3</v>
      </c>
      <c r="B4" s="23">
        <v>81</v>
      </c>
      <c r="C4" s="33">
        <v>93</v>
      </c>
      <c r="D4" s="23">
        <v>87</v>
      </c>
      <c r="E4" s="33">
        <v>86</v>
      </c>
      <c r="F4" s="23">
        <v>83</v>
      </c>
      <c r="G4" s="33">
        <v>81</v>
      </c>
      <c r="H4" s="23">
        <v>76</v>
      </c>
      <c r="I4" s="33">
        <v>81</v>
      </c>
      <c r="J4" s="23">
        <v>83</v>
      </c>
      <c r="K4" s="33">
        <v>79</v>
      </c>
      <c r="L4" s="23">
        <v>72</v>
      </c>
      <c r="M4" s="33">
        <v>84</v>
      </c>
      <c r="N4" s="23">
        <v>103</v>
      </c>
      <c r="O4" s="33">
        <v>79</v>
      </c>
      <c r="P4" s="23">
        <v>80</v>
      </c>
      <c r="Q4" s="33">
        <v>75</v>
      </c>
      <c r="R4" s="23">
        <v>73</v>
      </c>
      <c r="S4" s="33">
        <v>82</v>
      </c>
      <c r="T4" s="23">
        <v>54</v>
      </c>
      <c r="U4" s="33">
        <v>82</v>
      </c>
      <c r="V4" s="23">
        <v>77</v>
      </c>
      <c r="W4" s="33">
        <v>71</v>
      </c>
      <c r="X4" s="23">
        <v>85</v>
      </c>
      <c r="Y4" s="33">
        <v>69</v>
      </c>
      <c r="Z4" s="23">
        <v>90</v>
      </c>
      <c r="AA4" s="33">
        <v>78</v>
      </c>
      <c r="AB4" s="23">
        <v>95</v>
      </c>
      <c r="AC4" s="35">
        <v>77</v>
      </c>
      <c r="AD4" s="23">
        <v>75</v>
      </c>
      <c r="AE4" s="33">
        <v>67</v>
      </c>
      <c r="AF4" s="86">
        <v>56</v>
      </c>
      <c r="AG4" s="33">
        <v>69</v>
      </c>
      <c r="AH4" s="23">
        <v>81</v>
      </c>
      <c r="AI4" s="33">
        <v>80</v>
      </c>
      <c r="AJ4" s="23">
        <v>82</v>
      </c>
      <c r="AK4" s="33">
        <v>67</v>
      </c>
      <c r="AL4" s="86">
        <v>80</v>
      </c>
      <c r="AM4" s="50">
        <v>65</v>
      </c>
      <c r="AN4" s="88">
        <v>79</v>
      </c>
      <c r="AO4" s="33">
        <v>77</v>
      </c>
      <c r="AP4" s="23">
        <v>75</v>
      </c>
      <c r="AQ4" s="33">
        <v>64</v>
      </c>
      <c r="AR4" s="23">
        <v>62</v>
      </c>
      <c r="AS4" s="33">
        <v>79</v>
      </c>
      <c r="AT4" s="23">
        <v>61</v>
      </c>
      <c r="AU4" s="33">
        <v>85</v>
      </c>
      <c r="AV4" s="86">
        <v>41</v>
      </c>
      <c r="AW4" s="33">
        <v>68</v>
      </c>
      <c r="AX4" s="86">
        <v>57</v>
      </c>
      <c r="AY4" s="33">
        <v>0</v>
      </c>
      <c r="AZ4" s="86">
        <v>56</v>
      </c>
      <c r="BA4" s="33">
        <v>83</v>
      </c>
      <c r="BB4" s="56">
        <v>77</v>
      </c>
      <c r="BC4" s="33">
        <v>61</v>
      </c>
      <c r="BD4" s="23">
        <v>0</v>
      </c>
      <c r="BE4" s="33">
        <v>0</v>
      </c>
      <c r="BF4" s="86">
        <v>0</v>
      </c>
      <c r="BG4" s="86">
        <v>0</v>
      </c>
      <c r="BH4" s="86"/>
      <c r="BI4" s="51"/>
      <c r="BJ4" s="28">
        <f t="shared" si="5"/>
        <v>75.528301886792448</v>
      </c>
      <c r="BK4" s="19">
        <f t="shared" si="0"/>
        <v>53</v>
      </c>
      <c r="BL4">
        <f t="shared" si="1"/>
        <v>4003</v>
      </c>
      <c r="BM4" s="31">
        <v>120</v>
      </c>
      <c r="BN4" s="62">
        <f t="shared" si="2"/>
        <v>103</v>
      </c>
      <c r="BO4" s="64">
        <f t="shared" si="3"/>
        <v>75.528301886792448</v>
      </c>
    </row>
    <row r="5" spans="1:67" ht="26.1" customHeight="1" x14ac:dyDescent="0.25">
      <c r="A5" s="11">
        <f t="shared" si="4"/>
        <v>4</v>
      </c>
      <c r="B5" s="23">
        <v>79</v>
      </c>
      <c r="C5" s="33">
        <v>75</v>
      </c>
      <c r="D5" s="23">
        <v>76</v>
      </c>
      <c r="E5" s="33">
        <v>87</v>
      </c>
      <c r="F5" s="23">
        <v>81</v>
      </c>
      <c r="G5" s="33">
        <v>88</v>
      </c>
      <c r="H5" s="23">
        <v>81</v>
      </c>
      <c r="I5" s="33">
        <v>88</v>
      </c>
      <c r="J5" s="56">
        <v>85</v>
      </c>
      <c r="K5" s="33">
        <v>70</v>
      </c>
      <c r="L5" s="23">
        <v>73</v>
      </c>
      <c r="M5" s="33">
        <v>60</v>
      </c>
      <c r="N5" s="23">
        <v>95</v>
      </c>
      <c r="O5" s="33">
        <v>77</v>
      </c>
      <c r="P5" s="23">
        <v>76</v>
      </c>
      <c r="Q5" s="33">
        <v>76</v>
      </c>
      <c r="R5" s="23">
        <v>107</v>
      </c>
      <c r="S5" s="33">
        <v>83</v>
      </c>
      <c r="T5" s="23">
        <v>82</v>
      </c>
      <c r="U5" s="33">
        <v>74</v>
      </c>
      <c r="V5" s="23">
        <v>75</v>
      </c>
      <c r="W5" s="33">
        <v>75</v>
      </c>
      <c r="X5" s="60">
        <v>85</v>
      </c>
      <c r="Y5" s="33">
        <v>76</v>
      </c>
      <c r="Z5" s="23">
        <v>76</v>
      </c>
      <c r="AA5" s="33">
        <v>69</v>
      </c>
      <c r="AB5" s="32">
        <v>56</v>
      </c>
      <c r="AC5" s="33">
        <v>70</v>
      </c>
      <c r="AD5" s="23">
        <v>42</v>
      </c>
      <c r="AE5" s="33">
        <v>51</v>
      </c>
      <c r="AF5" s="86">
        <v>67</v>
      </c>
      <c r="AG5" s="33">
        <v>56</v>
      </c>
      <c r="AH5" s="23">
        <v>88</v>
      </c>
      <c r="AI5" s="33">
        <v>73</v>
      </c>
      <c r="AJ5" s="23">
        <v>85</v>
      </c>
      <c r="AK5" s="33">
        <v>80</v>
      </c>
      <c r="AL5" s="86">
        <v>74</v>
      </c>
      <c r="AM5" s="33">
        <v>54</v>
      </c>
      <c r="AN5" s="86">
        <v>78</v>
      </c>
      <c r="AO5" s="33">
        <v>76</v>
      </c>
      <c r="AP5" s="23">
        <v>95</v>
      </c>
      <c r="AQ5" s="33">
        <v>71</v>
      </c>
      <c r="AR5" s="23">
        <v>84</v>
      </c>
      <c r="AS5" s="33">
        <v>65</v>
      </c>
      <c r="AT5" s="23">
        <v>82</v>
      </c>
      <c r="AU5" s="33">
        <v>69</v>
      </c>
      <c r="AV5" s="86">
        <v>66</v>
      </c>
      <c r="AW5" s="33">
        <v>64</v>
      </c>
      <c r="AX5" s="86">
        <v>56</v>
      </c>
      <c r="AY5" s="33">
        <v>0</v>
      </c>
      <c r="AZ5" s="86">
        <v>42</v>
      </c>
      <c r="BA5" s="33">
        <v>60</v>
      </c>
      <c r="BB5" s="23">
        <v>74</v>
      </c>
      <c r="BC5" s="33">
        <v>63</v>
      </c>
      <c r="BD5" s="23">
        <v>0</v>
      </c>
      <c r="BE5" s="33">
        <v>0</v>
      </c>
      <c r="BF5" s="86">
        <v>0</v>
      </c>
      <c r="BG5" s="86">
        <v>0</v>
      </c>
      <c r="BH5" s="86"/>
      <c r="BI5" s="51"/>
      <c r="BJ5" s="28">
        <f t="shared" si="5"/>
        <v>73.773584905660371</v>
      </c>
      <c r="BK5" s="19">
        <f t="shared" si="0"/>
        <v>53</v>
      </c>
      <c r="BL5">
        <f t="shared" si="1"/>
        <v>3910</v>
      </c>
      <c r="BM5" s="31">
        <v>120</v>
      </c>
      <c r="BN5" s="62">
        <f t="shared" si="2"/>
        <v>107</v>
      </c>
      <c r="BO5" s="64">
        <f t="shared" si="3"/>
        <v>73.773584905660371</v>
      </c>
    </row>
    <row r="6" spans="1:67" ht="26.1" customHeight="1" x14ac:dyDescent="0.25">
      <c r="A6" s="11">
        <f t="shared" si="4"/>
        <v>5</v>
      </c>
      <c r="B6" s="23">
        <v>50</v>
      </c>
      <c r="C6" s="33">
        <v>57</v>
      </c>
      <c r="D6" s="23">
        <v>36</v>
      </c>
      <c r="E6" s="33">
        <v>34</v>
      </c>
      <c r="F6" s="23">
        <v>45</v>
      </c>
      <c r="G6" s="33">
        <v>33</v>
      </c>
      <c r="H6" s="23">
        <v>45</v>
      </c>
      <c r="I6" s="33">
        <v>44</v>
      </c>
      <c r="J6" s="23">
        <v>40</v>
      </c>
      <c r="K6" s="33">
        <v>36</v>
      </c>
      <c r="L6" s="23">
        <v>42</v>
      </c>
      <c r="M6" s="33">
        <v>39</v>
      </c>
      <c r="N6" s="23">
        <v>49</v>
      </c>
      <c r="O6" s="33">
        <v>49</v>
      </c>
      <c r="P6" s="23">
        <v>44</v>
      </c>
      <c r="Q6" s="33">
        <v>37</v>
      </c>
      <c r="R6" s="23">
        <v>40</v>
      </c>
      <c r="S6" s="33">
        <v>36</v>
      </c>
      <c r="T6" s="23">
        <v>43</v>
      </c>
      <c r="U6" s="33">
        <v>36</v>
      </c>
      <c r="V6" s="23">
        <v>31</v>
      </c>
      <c r="W6" s="33">
        <v>51</v>
      </c>
      <c r="X6" s="23">
        <v>44</v>
      </c>
      <c r="Y6" s="33">
        <v>44</v>
      </c>
      <c r="Z6" s="23">
        <v>33</v>
      </c>
      <c r="AA6" s="33">
        <v>30</v>
      </c>
      <c r="AB6" s="23">
        <v>38</v>
      </c>
      <c r="AC6" s="67">
        <v>29</v>
      </c>
      <c r="AD6" s="23">
        <v>45</v>
      </c>
      <c r="AE6" s="33">
        <v>33</v>
      </c>
      <c r="AF6" s="86">
        <v>47</v>
      </c>
      <c r="AG6" s="33">
        <v>34</v>
      </c>
      <c r="AH6" s="23">
        <v>40</v>
      </c>
      <c r="AI6" s="33">
        <v>38</v>
      </c>
      <c r="AJ6" s="23">
        <v>42</v>
      </c>
      <c r="AK6" s="33">
        <v>35</v>
      </c>
      <c r="AL6" s="86">
        <v>44</v>
      </c>
      <c r="AM6" s="33">
        <v>43</v>
      </c>
      <c r="AN6" s="86">
        <v>41</v>
      </c>
      <c r="AO6" s="57">
        <v>26</v>
      </c>
      <c r="AP6" s="23">
        <v>34</v>
      </c>
      <c r="AQ6" s="33">
        <v>35</v>
      </c>
      <c r="AR6" s="23">
        <v>32</v>
      </c>
      <c r="AS6" s="33">
        <v>36</v>
      </c>
      <c r="AT6" s="23">
        <v>53</v>
      </c>
      <c r="AU6" s="33">
        <v>37</v>
      </c>
      <c r="AV6" s="86">
        <v>21</v>
      </c>
      <c r="AW6" s="33">
        <v>28</v>
      </c>
      <c r="AX6" s="86">
        <v>56</v>
      </c>
      <c r="AY6" s="33">
        <v>0</v>
      </c>
      <c r="AZ6" s="90">
        <v>17</v>
      </c>
      <c r="BA6" s="33">
        <v>35</v>
      </c>
      <c r="BB6" s="23">
        <v>52</v>
      </c>
      <c r="BC6" s="33">
        <v>47</v>
      </c>
      <c r="BD6" s="23">
        <v>0</v>
      </c>
      <c r="BE6" s="33">
        <v>0</v>
      </c>
      <c r="BF6" s="86">
        <v>0</v>
      </c>
      <c r="BG6" s="86">
        <v>0</v>
      </c>
      <c r="BH6" s="86"/>
      <c r="BI6" s="51"/>
      <c r="BJ6" s="28">
        <f t="shared" si="5"/>
        <v>39.358490566037737</v>
      </c>
      <c r="BK6" s="19">
        <f t="shared" si="0"/>
        <v>53</v>
      </c>
      <c r="BL6">
        <f t="shared" si="1"/>
        <v>2086</v>
      </c>
      <c r="BM6" s="31">
        <v>91</v>
      </c>
      <c r="BN6" s="62">
        <f t="shared" si="2"/>
        <v>57</v>
      </c>
      <c r="BO6" s="64">
        <f t="shared" si="3"/>
        <v>39.358490566037737</v>
      </c>
    </row>
    <row r="7" spans="1:67" ht="26.1" customHeight="1" x14ac:dyDescent="0.25">
      <c r="A7" s="11">
        <f t="shared" si="4"/>
        <v>6</v>
      </c>
      <c r="B7" s="23">
        <v>91</v>
      </c>
      <c r="C7" s="33">
        <v>76</v>
      </c>
      <c r="D7" s="23">
        <v>67</v>
      </c>
      <c r="E7" s="33">
        <v>84</v>
      </c>
      <c r="F7" s="23">
        <v>78</v>
      </c>
      <c r="G7" s="33">
        <v>71</v>
      </c>
      <c r="H7" s="23">
        <v>81</v>
      </c>
      <c r="I7" s="33">
        <v>70</v>
      </c>
      <c r="J7" s="23">
        <v>74</v>
      </c>
      <c r="K7" s="33">
        <v>79</v>
      </c>
      <c r="L7" s="23">
        <v>75</v>
      </c>
      <c r="M7" s="33">
        <v>82</v>
      </c>
      <c r="N7" s="23">
        <v>77</v>
      </c>
      <c r="O7" s="33">
        <v>74</v>
      </c>
      <c r="P7" s="23">
        <v>74</v>
      </c>
      <c r="Q7" s="33">
        <v>74</v>
      </c>
      <c r="R7" s="23">
        <v>68</v>
      </c>
      <c r="S7" s="33">
        <v>73</v>
      </c>
      <c r="T7" s="23">
        <v>80</v>
      </c>
      <c r="U7" s="33">
        <v>67</v>
      </c>
      <c r="V7" s="23">
        <v>73</v>
      </c>
      <c r="W7" s="50">
        <v>81</v>
      </c>
      <c r="X7" s="23">
        <v>73</v>
      </c>
      <c r="Y7" s="33">
        <v>69</v>
      </c>
      <c r="Z7" s="23">
        <v>82</v>
      </c>
      <c r="AA7" s="33">
        <v>68</v>
      </c>
      <c r="AB7" s="23">
        <v>70</v>
      </c>
      <c r="AC7" s="33">
        <v>76</v>
      </c>
      <c r="AD7" s="23">
        <v>81</v>
      </c>
      <c r="AE7" s="33">
        <v>78</v>
      </c>
      <c r="AF7" s="86">
        <v>68</v>
      </c>
      <c r="AG7" s="33">
        <v>76</v>
      </c>
      <c r="AH7" s="23">
        <v>56</v>
      </c>
      <c r="AI7" s="33">
        <v>81</v>
      </c>
      <c r="AJ7" s="23">
        <v>59</v>
      </c>
      <c r="AK7" s="33">
        <v>67</v>
      </c>
      <c r="AL7" s="86">
        <v>89</v>
      </c>
      <c r="AM7" s="33">
        <v>73</v>
      </c>
      <c r="AN7" s="86">
        <v>61</v>
      </c>
      <c r="AO7" s="33">
        <v>72</v>
      </c>
      <c r="AP7" s="32">
        <v>77</v>
      </c>
      <c r="AQ7" s="33">
        <v>64</v>
      </c>
      <c r="AR7" s="23">
        <v>66</v>
      </c>
      <c r="AS7" s="33">
        <v>70</v>
      </c>
      <c r="AT7" s="23">
        <v>48</v>
      </c>
      <c r="AU7" s="57">
        <v>90</v>
      </c>
      <c r="AV7" s="88">
        <v>29</v>
      </c>
      <c r="AW7" s="50">
        <v>23</v>
      </c>
      <c r="AX7" s="86">
        <v>53</v>
      </c>
      <c r="AY7" s="33">
        <v>0</v>
      </c>
      <c r="AZ7" s="86">
        <v>59</v>
      </c>
      <c r="BA7" s="33">
        <v>88</v>
      </c>
      <c r="BB7" s="23">
        <v>66</v>
      </c>
      <c r="BC7" s="33">
        <v>76</v>
      </c>
      <c r="BD7" s="23">
        <v>0</v>
      </c>
      <c r="BE7" s="33">
        <v>0</v>
      </c>
      <c r="BF7" s="86">
        <v>0</v>
      </c>
      <c r="BG7" s="86">
        <v>0</v>
      </c>
      <c r="BH7" s="86"/>
      <c r="BI7" s="51"/>
      <c r="BJ7" s="28">
        <f t="shared" si="5"/>
        <v>71.264150943396231</v>
      </c>
      <c r="BK7" s="19">
        <f t="shared" si="0"/>
        <v>53</v>
      </c>
      <c r="BL7">
        <f t="shared" si="1"/>
        <v>3777</v>
      </c>
      <c r="BM7" s="31">
        <v>105</v>
      </c>
      <c r="BN7" s="62">
        <f t="shared" si="2"/>
        <v>91</v>
      </c>
      <c r="BO7" s="64">
        <f t="shared" si="3"/>
        <v>71.264150943396231</v>
      </c>
    </row>
    <row r="8" spans="1:67" ht="26.1" customHeight="1" x14ac:dyDescent="0.25">
      <c r="A8" s="11">
        <f t="shared" si="4"/>
        <v>7</v>
      </c>
      <c r="B8" s="23">
        <v>93</v>
      </c>
      <c r="C8" s="33">
        <v>90</v>
      </c>
      <c r="D8" s="23">
        <v>94</v>
      </c>
      <c r="E8" s="33">
        <v>84</v>
      </c>
      <c r="F8" s="23">
        <v>100</v>
      </c>
      <c r="G8" s="33">
        <v>102</v>
      </c>
      <c r="H8" s="23">
        <v>90</v>
      </c>
      <c r="I8" s="33">
        <v>96</v>
      </c>
      <c r="J8" s="23">
        <v>92</v>
      </c>
      <c r="K8" s="50">
        <v>92</v>
      </c>
      <c r="L8" s="23">
        <v>103</v>
      </c>
      <c r="M8" s="33">
        <v>101</v>
      </c>
      <c r="N8" s="23">
        <v>80</v>
      </c>
      <c r="O8" s="33">
        <v>92</v>
      </c>
      <c r="P8" s="23">
        <v>92</v>
      </c>
      <c r="Q8" s="33">
        <v>95</v>
      </c>
      <c r="R8" s="23">
        <v>87</v>
      </c>
      <c r="S8" s="50">
        <v>104</v>
      </c>
      <c r="T8" s="23">
        <v>90</v>
      </c>
      <c r="U8" s="35">
        <v>94</v>
      </c>
      <c r="V8" s="23">
        <v>90</v>
      </c>
      <c r="W8" s="33">
        <v>76</v>
      </c>
      <c r="X8" s="23">
        <v>58</v>
      </c>
      <c r="Y8" s="33">
        <v>89</v>
      </c>
      <c r="Z8" s="23">
        <v>74</v>
      </c>
      <c r="AA8" s="33">
        <v>94</v>
      </c>
      <c r="AB8" s="23">
        <v>81</v>
      </c>
      <c r="AC8" s="33">
        <v>98</v>
      </c>
      <c r="AD8" s="23">
        <v>89</v>
      </c>
      <c r="AE8" s="33">
        <v>86</v>
      </c>
      <c r="AF8" s="86">
        <v>71</v>
      </c>
      <c r="AG8" s="33">
        <v>96</v>
      </c>
      <c r="AH8" s="23">
        <v>82</v>
      </c>
      <c r="AI8" s="33">
        <v>92</v>
      </c>
      <c r="AJ8" s="23">
        <v>75</v>
      </c>
      <c r="AK8" s="33">
        <v>99</v>
      </c>
      <c r="AL8" s="86">
        <v>103</v>
      </c>
      <c r="AM8" s="33">
        <v>102</v>
      </c>
      <c r="AN8" s="86">
        <v>93</v>
      </c>
      <c r="AO8" s="33">
        <v>98</v>
      </c>
      <c r="AP8" s="23">
        <v>80</v>
      </c>
      <c r="AQ8" s="50">
        <v>99</v>
      </c>
      <c r="AR8" s="23">
        <v>44</v>
      </c>
      <c r="AS8" s="33">
        <v>73</v>
      </c>
      <c r="AT8" s="23">
        <v>93</v>
      </c>
      <c r="AU8" s="33">
        <v>86</v>
      </c>
      <c r="AV8" s="86">
        <v>68</v>
      </c>
      <c r="AW8" s="33">
        <v>71</v>
      </c>
      <c r="AX8" s="86">
        <v>84</v>
      </c>
      <c r="AY8" s="33">
        <v>0</v>
      </c>
      <c r="AZ8" s="86">
        <v>77</v>
      </c>
      <c r="BA8" s="33">
        <v>85</v>
      </c>
      <c r="BB8" s="23">
        <v>91</v>
      </c>
      <c r="BC8" s="33">
        <v>82</v>
      </c>
      <c r="BD8" s="23">
        <v>88</v>
      </c>
      <c r="BE8" s="33">
        <v>0</v>
      </c>
      <c r="BF8" s="86">
        <v>0</v>
      </c>
      <c r="BG8" s="86">
        <v>0</v>
      </c>
      <c r="BH8" s="86"/>
      <c r="BI8" s="51"/>
      <c r="BJ8" s="28">
        <f t="shared" si="5"/>
        <v>87.740740740740748</v>
      </c>
      <c r="BK8" s="19">
        <f t="shared" si="0"/>
        <v>54</v>
      </c>
      <c r="BL8">
        <f t="shared" si="1"/>
        <v>4738</v>
      </c>
      <c r="BM8" s="31">
        <v>105</v>
      </c>
      <c r="BN8" s="62">
        <f t="shared" si="2"/>
        <v>104</v>
      </c>
      <c r="BO8" s="64">
        <f t="shared" si="3"/>
        <v>87.740740740740748</v>
      </c>
    </row>
    <row r="9" spans="1:67" ht="26.1" customHeight="1" x14ac:dyDescent="0.25">
      <c r="A9" s="11">
        <f t="shared" si="4"/>
        <v>8</v>
      </c>
      <c r="B9" s="23">
        <v>63</v>
      </c>
      <c r="C9" s="33">
        <v>57</v>
      </c>
      <c r="D9" s="23">
        <v>58</v>
      </c>
      <c r="E9" s="50">
        <v>56</v>
      </c>
      <c r="F9" s="23">
        <v>60</v>
      </c>
      <c r="G9" s="33">
        <v>59</v>
      </c>
      <c r="H9" s="23">
        <v>59</v>
      </c>
      <c r="I9" s="33">
        <v>61</v>
      </c>
      <c r="J9" s="23">
        <v>60</v>
      </c>
      <c r="K9" s="33">
        <v>55</v>
      </c>
      <c r="L9" s="23">
        <v>57</v>
      </c>
      <c r="M9" s="33">
        <v>47</v>
      </c>
      <c r="N9" s="23">
        <v>56</v>
      </c>
      <c r="O9" s="33">
        <v>48</v>
      </c>
      <c r="P9" s="23">
        <v>52</v>
      </c>
      <c r="Q9" s="33">
        <v>60</v>
      </c>
      <c r="R9" s="60">
        <v>66</v>
      </c>
      <c r="S9" s="33">
        <v>59</v>
      </c>
      <c r="T9" s="23">
        <v>49</v>
      </c>
      <c r="U9" s="33">
        <v>60</v>
      </c>
      <c r="V9" s="23">
        <v>60</v>
      </c>
      <c r="W9" s="33">
        <v>65</v>
      </c>
      <c r="X9" s="23">
        <v>60</v>
      </c>
      <c r="Y9" s="33">
        <v>60</v>
      </c>
      <c r="Z9" s="23">
        <v>45</v>
      </c>
      <c r="AA9" s="33">
        <v>65</v>
      </c>
      <c r="AB9" s="23">
        <v>64</v>
      </c>
      <c r="AC9" s="33">
        <v>61</v>
      </c>
      <c r="AD9" s="23">
        <v>49</v>
      </c>
      <c r="AE9" s="33">
        <v>64</v>
      </c>
      <c r="AF9" s="86">
        <v>46</v>
      </c>
      <c r="AG9" s="33">
        <v>58</v>
      </c>
      <c r="AH9" s="23">
        <v>59</v>
      </c>
      <c r="AI9" s="33">
        <v>49</v>
      </c>
      <c r="AJ9" s="23">
        <v>50</v>
      </c>
      <c r="AK9" s="33">
        <v>54</v>
      </c>
      <c r="AL9" s="86">
        <v>58</v>
      </c>
      <c r="AM9" s="33">
        <v>63</v>
      </c>
      <c r="AN9" s="90">
        <v>51</v>
      </c>
      <c r="AO9" s="33">
        <v>58</v>
      </c>
      <c r="AP9" s="23">
        <v>52</v>
      </c>
      <c r="AQ9" s="33">
        <v>53</v>
      </c>
      <c r="AR9" s="23">
        <v>57</v>
      </c>
      <c r="AS9" s="33">
        <v>55</v>
      </c>
      <c r="AT9" s="23">
        <v>58</v>
      </c>
      <c r="AU9" s="33">
        <v>50</v>
      </c>
      <c r="AV9" s="88">
        <v>56</v>
      </c>
      <c r="AW9" s="33">
        <v>57</v>
      </c>
      <c r="AX9" s="86">
        <v>44</v>
      </c>
      <c r="AY9" s="33">
        <v>0</v>
      </c>
      <c r="AZ9" s="86">
        <v>0</v>
      </c>
      <c r="BA9" s="57">
        <v>57</v>
      </c>
      <c r="BB9" s="23">
        <v>0</v>
      </c>
      <c r="BC9" s="33">
        <v>0</v>
      </c>
      <c r="BD9" s="23">
        <v>0</v>
      </c>
      <c r="BE9" s="33">
        <v>0</v>
      </c>
      <c r="BF9" s="86">
        <v>0</v>
      </c>
      <c r="BG9" s="86">
        <v>0</v>
      </c>
      <c r="BH9" s="88"/>
      <c r="BI9" s="51"/>
      <c r="BJ9" s="28">
        <f t="shared" si="5"/>
        <v>56.4</v>
      </c>
      <c r="BK9" s="19">
        <f t="shared" si="0"/>
        <v>50</v>
      </c>
      <c r="BL9">
        <f t="shared" si="1"/>
        <v>2820</v>
      </c>
      <c r="BM9" s="31">
        <v>78</v>
      </c>
      <c r="BN9" s="62">
        <f t="shared" si="2"/>
        <v>66</v>
      </c>
      <c r="BO9" s="64">
        <f t="shared" si="3"/>
        <v>56.4</v>
      </c>
    </row>
    <row r="10" spans="1:67" ht="26.1" customHeight="1" x14ac:dyDescent="0.25">
      <c r="A10" s="11">
        <f t="shared" si="4"/>
        <v>9</v>
      </c>
      <c r="B10" s="23">
        <v>57</v>
      </c>
      <c r="C10" s="33">
        <v>51</v>
      </c>
      <c r="D10" s="23">
        <v>61</v>
      </c>
      <c r="E10" s="35">
        <v>57</v>
      </c>
      <c r="F10" s="23">
        <v>52</v>
      </c>
      <c r="G10" s="33">
        <v>55</v>
      </c>
      <c r="H10" s="23">
        <v>58</v>
      </c>
      <c r="I10" s="33">
        <v>58</v>
      </c>
      <c r="J10" s="23">
        <v>57</v>
      </c>
      <c r="K10" s="33">
        <v>61</v>
      </c>
      <c r="L10" s="23">
        <v>54</v>
      </c>
      <c r="M10" s="33">
        <v>53</v>
      </c>
      <c r="N10" s="60">
        <v>34</v>
      </c>
      <c r="O10" s="33">
        <v>50</v>
      </c>
      <c r="P10" s="23">
        <v>57</v>
      </c>
      <c r="Q10" s="33">
        <v>58</v>
      </c>
      <c r="R10" s="23">
        <v>43</v>
      </c>
      <c r="S10" s="50">
        <v>51</v>
      </c>
      <c r="T10" s="23">
        <v>46</v>
      </c>
      <c r="U10" s="33">
        <v>56</v>
      </c>
      <c r="V10" s="23">
        <v>55</v>
      </c>
      <c r="W10" s="50">
        <v>69</v>
      </c>
      <c r="X10" s="23">
        <v>46</v>
      </c>
      <c r="Y10" s="33">
        <v>57</v>
      </c>
      <c r="Z10" s="23">
        <v>52</v>
      </c>
      <c r="AA10" s="33">
        <v>57</v>
      </c>
      <c r="AB10" s="23">
        <v>51</v>
      </c>
      <c r="AC10" s="33">
        <v>40</v>
      </c>
      <c r="AD10" s="23">
        <v>55</v>
      </c>
      <c r="AE10" s="33">
        <v>57</v>
      </c>
      <c r="AF10" s="86">
        <v>54</v>
      </c>
      <c r="AG10" s="50">
        <v>58</v>
      </c>
      <c r="AH10" s="23">
        <v>52</v>
      </c>
      <c r="AI10" s="33">
        <v>59</v>
      </c>
      <c r="AJ10" s="23">
        <v>48</v>
      </c>
      <c r="AK10" s="33">
        <v>46</v>
      </c>
      <c r="AL10" s="86">
        <v>54</v>
      </c>
      <c r="AM10" s="50">
        <v>53</v>
      </c>
      <c r="AN10" s="86">
        <v>54</v>
      </c>
      <c r="AO10" s="33">
        <v>56</v>
      </c>
      <c r="AP10" s="23">
        <v>43</v>
      </c>
      <c r="AQ10" s="33">
        <v>30</v>
      </c>
      <c r="AR10" s="23">
        <v>47</v>
      </c>
      <c r="AS10" s="33">
        <v>38</v>
      </c>
      <c r="AT10" s="23">
        <v>28</v>
      </c>
      <c r="AU10" s="33">
        <v>50</v>
      </c>
      <c r="AV10" s="86">
        <v>66</v>
      </c>
      <c r="AW10" s="33">
        <v>41</v>
      </c>
      <c r="AX10" s="86">
        <v>41</v>
      </c>
      <c r="AY10" s="33">
        <v>0</v>
      </c>
      <c r="AZ10" s="86">
        <v>36</v>
      </c>
      <c r="BA10" s="33">
        <v>0</v>
      </c>
      <c r="BB10" s="23">
        <v>0</v>
      </c>
      <c r="BC10" s="33">
        <v>0</v>
      </c>
      <c r="BD10" s="23">
        <v>56</v>
      </c>
      <c r="BE10" s="33">
        <v>0</v>
      </c>
      <c r="BF10" s="86">
        <v>0</v>
      </c>
      <c r="BG10" s="86">
        <v>0</v>
      </c>
      <c r="BH10" s="86"/>
      <c r="BI10" s="51"/>
      <c r="BJ10" s="28">
        <f t="shared" si="5"/>
        <v>51.333333333333336</v>
      </c>
      <c r="BK10" s="19">
        <f t="shared" si="0"/>
        <v>51</v>
      </c>
      <c r="BL10">
        <f t="shared" si="1"/>
        <v>2618</v>
      </c>
      <c r="BM10" s="31">
        <v>91</v>
      </c>
      <c r="BN10" s="62">
        <f t="shared" si="2"/>
        <v>69</v>
      </c>
      <c r="BO10" s="64">
        <f t="shared" si="3"/>
        <v>51.333333333333336</v>
      </c>
    </row>
    <row r="11" spans="1:67" ht="26.1" customHeight="1" x14ac:dyDescent="0.25">
      <c r="A11" s="11">
        <f t="shared" si="4"/>
        <v>10</v>
      </c>
      <c r="B11" s="23">
        <v>58</v>
      </c>
      <c r="C11" s="33">
        <v>45</v>
      </c>
      <c r="D11" s="23">
        <v>57</v>
      </c>
      <c r="E11" s="33">
        <v>60</v>
      </c>
      <c r="F11" s="23">
        <v>54</v>
      </c>
      <c r="G11" s="33">
        <v>59</v>
      </c>
      <c r="H11" s="23">
        <v>58</v>
      </c>
      <c r="I11" s="33">
        <v>58</v>
      </c>
      <c r="J11" s="23">
        <v>58</v>
      </c>
      <c r="K11" s="33">
        <v>58</v>
      </c>
      <c r="L11" s="23">
        <v>55</v>
      </c>
      <c r="M11" s="33">
        <v>59</v>
      </c>
      <c r="N11" s="23">
        <v>56</v>
      </c>
      <c r="O11" s="33">
        <v>52</v>
      </c>
      <c r="P11" s="23">
        <v>64</v>
      </c>
      <c r="Q11" s="33">
        <v>59</v>
      </c>
      <c r="R11" s="23">
        <v>65</v>
      </c>
      <c r="S11" s="33">
        <v>57</v>
      </c>
      <c r="T11" s="60">
        <v>78</v>
      </c>
      <c r="U11" s="33">
        <v>66</v>
      </c>
      <c r="V11" s="23">
        <v>61</v>
      </c>
      <c r="W11" s="33">
        <v>60</v>
      </c>
      <c r="X11" s="23">
        <v>54</v>
      </c>
      <c r="Y11" s="33">
        <v>57</v>
      </c>
      <c r="Z11" s="23">
        <v>55</v>
      </c>
      <c r="AA11" s="33">
        <v>71</v>
      </c>
      <c r="AB11" s="60">
        <v>60</v>
      </c>
      <c r="AC11" s="33">
        <v>47</v>
      </c>
      <c r="AD11" s="23">
        <v>49</v>
      </c>
      <c r="AE11" s="33">
        <v>53</v>
      </c>
      <c r="AF11" s="86">
        <v>47</v>
      </c>
      <c r="AG11" s="33">
        <v>55</v>
      </c>
      <c r="AH11" s="23">
        <v>53</v>
      </c>
      <c r="AI11" s="33">
        <v>49</v>
      </c>
      <c r="AJ11" s="23">
        <v>68</v>
      </c>
      <c r="AK11" s="33">
        <v>66</v>
      </c>
      <c r="AL11" s="86">
        <v>53</v>
      </c>
      <c r="AM11" s="33">
        <v>49</v>
      </c>
      <c r="AN11" s="90">
        <v>67</v>
      </c>
      <c r="AO11" s="33">
        <v>67</v>
      </c>
      <c r="AP11" s="23">
        <v>44</v>
      </c>
      <c r="AQ11" s="33">
        <v>51</v>
      </c>
      <c r="AR11" s="23">
        <v>50</v>
      </c>
      <c r="AS11" s="33">
        <v>54</v>
      </c>
      <c r="AT11" s="23">
        <v>58</v>
      </c>
      <c r="AU11" s="33">
        <v>54</v>
      </c>
      <c r="AV11" s="86">
        <v>71</v>
      </c>
      <c r="AW11" s="33">
        <v>50</v>
      </c>
      <c r="AX11" s="86">
        <v>35</v>
      </c>
      <c r="AY11" s="33">
        <v>57</v>
      </c>
      <c r="AZ11" s="86">
        <v>53</v>
      </c>
      <c r="BA11" s="33">
        <v>0</v>
      </c>
      <c r="BB11" s="23">
        <v>0</v>
      </c>
      <c r="BC11" s="33">
        <v>0</v>
      </c>
      <c r="BD11" s="23">
        <v>0</v>
      </c>
      <c r="BE11" s="33">
        <v>0</v>
      </c>
      <c r="BF11" s="97">
        <v>0</v>
      </c>
      <c r="BG11" s="86">
        <v>0</v>
      </c>
      <c r="BH11" s="86"/>
      <c r="BI11" s="51"/>
      <c r="BJ11" s="28">
        <f t="shared" si="5"/>
        <v>56.745098039215684</v>
      </c>
      <c r="BK11" s="19">
        <f t="shared" si="0"/>
        <v>51</v>
      </c>
      <c r="BL11">
        <f t="shared" si="1"/>
        <v>2894</v>
      </c>
      <c r="BM11" s="31">
        <v>91</v>
      </c>
      <c r="BN11" s="62">
        <f t="shared" si="2"/>
        <v>78</v>
      </c>
      <c r="BO11" s="64">
        <f t="shared" si="3"/>
        <v>56.745098039215684</v>
      </c>
    </row>
    <row r="12" spans="1:67" ht="26.1" customHeight="1" thickBot="1" x14ac:dyDescent="0.3">
      <c r="A12" s="11">
        <f t="shared" si="4"/>
        <v>11</v>
      </c>
      <c r="B12" s="23">
        <v>83</v>
      </c>
      <c r="C12" s="33">
        <v>80</v>
      </c>
      <c r="D12" s="23">
        <v>78</v>
      </c>
      <c r="E12" s="65">
        <v>101</v>
      </c>
      <c r="F12" s="36">
        <v>82</v>
      </c>
      <c r="G12" s="54">
        <v>83</v>
      </c>
      <c r="H12" s="36">
        <v>80</v>
      </c>
      <c r="I12" s="54">
        <v>90</v>
      </c>
      <c r="J12" s="36">
        <v>79</v>
      </c>
      <c r="K12" s="54">
        <v>81</v>
      </c>
      <c r="L12" s="36">
        <v>83</v>
      </c>
      <c r="M12" s="54">
        <v>79</v>
      </c>
      <c r="N12" s="36">
        <v>72</v>
      </c>
      <c r="O12" s="54">
        <v>99</v>
      </c>
      <c r="P12" s="36">
        <v>66</v>
      </c>
      <c r="Q12" s="54">
        <v>85</v>
      </c>
      <c r="R12" s="98">
        <v>74</v>
      </c>
      <c r="S12" s="54">
        <v>75</v>
      </c>
      <c r="T12" s="36">
        <v>87</v>
      </c>
      <c r="U12" s="54">
        <v>72</v>
      </c>
      <c r="V12" s="36">
        <v>78</v>
      </c>
      <c r="W12" s="72">
        <v>85</v>
      </c>
      <c r="X12" s="36">
        <v>75</v>
      </c>
      <c r="Y12" s="54">
        <v>82</v>
      </c>
      <c r="Z12" s="36">
        <v>69</v>
      </c>
      <c r="AA12" s="54">
        <v>65</v>
      </c>
      <c r="AB12" s="36">
        <v>57</v>
      </c>
      <c r="AC12" s="54">
        <v>79</v>
      </c>
      <c r="AD12" s="36">
        <v>61</v>
      </c>
      <c r="AE12" s="54">
        <v>66</v>
      </c>
      <c r="AF12" s="87">
        <v>75</v>
      </c>
      <c r="AG12" s="54">
        <v>68</v>
      </c>
      <c r="AH12" s="36">
        <v>84</v>
      </c>
      <c r="AI12" s="54">
        <v>69</v>
      </c>
      <c r="AJ12" s="36">
        <v>74</v>
      </c>
      <c r="AK12" s="54">
        <v>73</v>
      </c>
      <c r="AL12" s="87">
        <v>88</v>
      </c>
      <c r="AM12" s="54">
        <v>83</v>
      </c>
      <c r="AN12" s="87">
        <v>74</v>
      </c>
      <c r="AO12" s="65">
        <v>80</v>
      </c>
      <c r="AP12" s="36">
        <v>59</v>
      </c>
      <c r="AQ12" s="54">
        <v>56</v>
      </c>
      <c r="AR12" s="36">
        <v>77</v>
      </c>
      <c r="AS12" s="54">
        <v>62</v>
      </c>
      <c r="AT12" s="36">
        <v>65</v>
      </c>
      <c r="AU12" s="54">
        <v>0</v>
      </c>
      <c r="AV12" s="87">
        <v>48</v>
      </c>
      <c r="AW12" s="54">
        <v>55</v>
      </c>
      <c r="AX12" s="85">
        <v>60</v>
      </c>
      <c r="AY12" s="78">
        <v>64</v>
      </c>
      <c r="AZ12" s="85">
        <v>65</v>
      </c>
      <c r="BA12" s="54">
        <v>0</v>
      </c>
      <c r="BB12" s="36">
        <v>0</v>
      </c>
      <c r="BC12" s="54">
        <v>0</v>
      </c>
      <c r="BD12" s="23">
        <v>0</v>
      </c>
      <c r="BE12" s="33">
        <v>0</v>
      </c>
      <c r="BF12" s="86">
        <v>0</v>
      </c>
      <c r="BG12" s="86">
        <v>0</v>
      </c>
      <c r="BH12" s="86"/>
      <c r="BI12" s="51"/>
      <c r="BJ12" s="28">
        <f t="shared" si="5"/>
        <v>74.5</v>
      </c>
      <c r="BK12" s="19">
        <f t="shared" si="0"/>
        <v>50</v>
      </c>
      <c r="BL12">
        <f t="shared" si="1"/>
        <v>3725</v>
      </c>
      <c r="BM12" s="31">
        <v>105</v>
      </c>
      <c r="BN12" s="62">
        <f t="shared" si="2"/>
        <v>101</v>
      </c>
      <c r="BO12" s="64">
        <f t="shared" si="3"/>
        <v>74.5</v>
      </c>
    </row>
    <row r="13" spans="1:67" ht="26.1" customHeight="1" thickBot="1" x14ac:dyDescent="0.3">
      <c r="A13" s="11">
        <f t="shared" si="4"/>
        <v>12</v>
      </c>
      <c r="B13" s="23">
        <v>88</v>
      </c>
      <c r="C13" s="33">
        <v>83</v>
      </c>
      <c r="D13" s="23">
        <v>73</v>
      </c>
      <c r="E13" s="33">
        <v>85</v>
      </c>
      <c r="F13" s="23">
        <v>82</v>
      </c>
      <c r="G13" s="33">
        <v>87</v>
      </c>
      <c r="H13" s="23">
        <v>83</v>
      </c>
      <c r="I13" s="33">
        <v>78</v>
      </c>
      <c r="J13" s="23">
        <v>85</v>
      </c>
      <c r="K13" s="33">
        <v>78</v>
      </c>
      <c r="L13" s="23">
        <v>84</v>
      </c>
      <c r="M13" s="33">
        <v>80</v>
      </c>
      <c r="N13" s="23">
        <v>86</v>
      </c>
      <c r="O13" s="33">
        <v>82</v>
      </c>
      <c r="P13" s="23">
        <v>80</v>
      </c>
      <c r="Q13" s="52">
        <v>82</v>
      </c>
      <c r="R13" s="99">
        <v>90</v>
      </c>
      <c r="S13" s="53">
        <v>78</v>
      </c>
      <c r="T13" s="23">
        <v>80</v>
      </c>
      <c r="U13" s="33">
        <v>83</v>
      </c>
      <c r="V13" s="23">
        <v>73</v>
      </c>
      <c r="W13" s="33">
        <v>77</v>
      </c>
      <c r="X13" s="23">
        <v>81</v>
      </c>
      <c r="Y13" s="33">
        <v>81</v>
      </c>
      <c r="Z13" s="23">
        <v>78</v>
      </c>
      <c r="AA13" s="33">
        <v>82</v>
      </c>
      <c r="AB13" s="23">
        <v>87</v>
      </c>
      <c r="AC13" s="33">
        <v>81</v>
      </c>
      <c r="AD13" s="23">
        <v>79</v>
      </c>
      <c r="AE13" s="33">
        <v>84</v>
      </c>
      <c r="AF13" s="33">
        <v>90</v>
      </c>
      <c r="AG13" s="33">
        <v>82</v>
      </c>
      <c r="AH13" s="60">
        <v>59</v>
      </c>
      <c r="AI13" s="33">
        <v>87</v>
      </c>
      <c r="AJ13" s="23">
        <v>63</v>
      </c>
      <c r="AK13" s="33">
        <v>78</v>
      </c>
      <c r="AL13" s="90">
        <v>72</v>
      </c>
      <c r="AM13" s="33">
        <v>71</v>
      </c>
      <c r="AN13" s="86">
        <v>78</v>
      </c>
      <c r="AO13" s="33">
        <v>80</v>
      </c>
      <c r="AP13" s="23">
        <v>69</v>
      </c>
      <c r="AQ13" s="50">
        <v>79</v>
      </c>
      <c r="AR13" s="23">
        <v>41</v>
      </c>
      <c r="AS13" s="33">
        <v>79</v>
      </c>
      <c r="AT13" s="23">
        <v>62</v>
      </c>
      <c r="AU13" s="33">
        <v>84</v>
      </c>
      <c r="AV13" s="86">
        <v>65</v>
      </c>
      <c r="AW13" s="33">
        <v>78</v>
      </c>
      <c r="AX13" s="94">
        <v>75</v>
      </c>
      <c r="AY13" s="33">
        <v>76</v>
      </c>
      <c r="AZ13" s="95">
        <v>60</v>
      </c>
      <c r="BA13" s="33">
        <v>0</v>
      </c>
      <c r="BB13" s="23">
        <v>0</v>
      </c>
      <c r="BC13" s="33">
        <v>0</v>
      </c>
      <c r="BD13" s="23">
        <v>0</v>
      </c>
      <c r="BE13" s="33">
        <v>0</v>
      </c>
      <c r="BF13" s="86">
        <v>0</v>
      </c>
      <c r="BG13" s="86">
        <v>0</v>
      </c>
      <c r="BH13" s="86"/>
      <c r="BI13" s="51"/>
      <c r="BJ13" s="28">
        <f t="shared" si="5"/>
        <v>78</v>
      </c>
      <c r="BK13" s="19">
        <f t="shared" si="0"/>
        <v>51</v>
      </c>
      <c r="BL13">
        <f t="shared" si="1"/>
        <v>3978</v>
      </c>
      <c r="BM13" s="31">
        <v>91</v>
      </c>
      <c r="BN13" s="62">
        <f t="shared" si="2"/>
        <v>90</v>
      </c>
      <c r="BO13" s="64">
        <f t="shared" si="3"/>
        <v>78</v>
      </c>
    </row>
    <row r="14" spans="1:67" ht="26.1" customHeight="1" x14ac:dyDescent="0.25">
      <c r="A14" s="11">
        <f t="shared" si="4"/>
        <v>13</v>
      </c>
      <c r="B14" s="23">
        <v>65</v>
      </c>
      <c r="C14" s="33">
        <v>62</v>
      </c>
      <c r="D14" s="23">
        <v>65</v>
      </c>
      <c r="E14" s="33">
        <v>63</v>
      </c>
      <c r="F14" s="23">
        <v>65</v>
      </c>
      <c r="G14" s="33">
        <v>63</v>
      </c>
      <c r="H14" s="23">
        <v>60</v>
      </c>
      <c r="I14" s="33">
        <v>64</v>
      </c>
      <c r="J14" s="23">
        <v>62</v>
      </c>
      <c r="K14" s="33">
        <v>64</v>
      </c>
      <c r="L14" s="23">
        <v>63</v>
      </c>
      <c r="M14" s="33">
        <v>67</v>
      </c>
      <c r="N14" s="23">
        <v>70</v>
      </c>
      <c r="O14" s="33">
        <v>61</v>
      </c>
      <c r="P14" s="23">
        <v>60</v>
      </c>
      <c r="Q14" s="33">
        <v>63</v>
      </c>
      <c r="R14" s="36">
        <v>69</v>
      </c>
      <c r="S14" s="33">
        <v>62</v>
      </c>
      <c r="T14" s="23">
        <v>70</v>
      </c>
      <c r="U14" s="33">
        <v>62</v>
      </c>
      <c r="V14" s="32">
        <v>58</v>
      </c>
      <c r="W14" s="33">
        <v>57</v>
      </c>
      <c r="X14" s="23">
        <v>61</v>
      </c>
      <c r="Y14" s="33">
        <v>60</v>
      </c>
      <c r="Z14" s="23">
        <v>60</v>
      </c>
      <c r="AA14" s="33">
        <v>63</v>
      </c>
      <c r="AB14" s="23">
        <v>61</v>
      </c>
      <c r="AC14" s="33">
        <v>54</v>
      </c>
      <c r="AD14" s="23">
        <v>65</v>
      </c>
      <c r="AE14" s="33">
        <v>66</v>
      </c>
      <c r="AF14" s="88">
        <v>54</v>
      </c>
      <c r="AG14" s="33">
        <v>65</v>
      </c>
      <c r="AH14" s="23">
        <v>56</v>
      </c>
      <c r="AI14" s="33">
        <v>47</v>
      </c>
      <c r="AJ14" s="23">
        <v>57</v>
      </c>
      <c r="AK14" s="33">
        <v>55</v>
      </c>
      <c r="AL14" s="86">
        <v>64</v>
      </c>
      <c r="AM14" s="33">
        <v>48</v>
      </c>
      <c r="AN14" s="86">
        <v>54</v>
      </c>
      <c r="AO14" s="33">
        <v>63</v>
      </c>
      <c r="AP14" s="23">
        <v>47</v>
      </c>
      <c r="AQ14" s="33">
        <v>53</v>
      </c>
      <c r="AR14" s="23">
        <v>43</v>
      </c>
      <c r="AS14" s="33">
        <v>49</v>
      </c>
      <c r="AT14" s="23">
        <v>45</v>
      </c>
      <c r="AU14" s="33">
        <v>0</v>
      </c>
      <c r="AV14" s="50">
        <v>73</v>
      </c>
      <c r="AW14" s="33">
        <v>53</v>
      </c>
      <c r="AX14" s="86">
        <v>0</v>
      </c>
      <c r="AY14" s="54">
        <v>62</v>
      </c>
      <c r="AZ14" s="86">
        <v>66</v>
      </c>
      <c r="BA14" s="33">
        <v>0</v>
      </c>
      <c r="BB14" s="23">
        <v>0</v>
      </c>
      <c r="BC14" s="33">
        <v>0</v>
      </c>
      <c r="BD14" s="60">
        <v>0</v>
      </c>
      <c r="BE14" s="33">
        <v>0</v>
      </c>
      <c r="BF14" s="86">
        <v>0</v>
      </c>
      <c r="BG14" s="86">
        <v>0</v>
      </c>
      <c r="BH14" s="86"/>
      <c r="BI14" s="23"/>
      <c r="BJ14" s="28">
        <f t="shared" si="5"/>
        <v>59.979591836734691</v>
      </c>
      <c r="BK14" s="19">
        <f t="shared" si="0"/>
        <v>49</v>
      </c>
      <c r="BL14">
        <f t="shared" si="1"/>
        <v>2939</v>
      </c>
      <c r="BM14" s="31">
        <v>78</v>
      </c>
      <c r="BN14" s="62">
        <f t="shared" si="2"/>
        <v>73</v>
      </c>
      <c r="BO14" s="64">
        <f t="shared" si="3"/>
        <v>59.979591836734691</v>
      </c>
    </row>
    <row r="15" spans="1:67" ht="26.1" customHeight="1" x14ac:dyDescent="0.25">
      <c r="A15" s="11">
        <f t="shared" si="4"/>
        <v>14</v>
      </c>
      <c r="B15" s="23">
        <v>64</v>
      </c>
      <c r="C15" s="33">
        <v>60</v>
      </c>
      <c r="D15" s="60">
        <v>67</v>
      </c>
      <c r="E15" s="33">
        <v>66</v>
      </c>
      <c r="F15" s="23">
        <v>53</v>
      </c>
      <c r="G15" s="33">
        <v>58</v>
      </c>
      <c r="H15" s="23">
        <v>55</v>
      </c>
      <c r="I15" s="33">
        <v>47</v>
      </c>
      <c r="J15" s="23">
        <v>48</v>
      </c>
      <c r="K15" s="33">
        <v>52</v>
      </c>
      <c r="L15" s="23">
        <v>46</v>
      </c>
      <c r="M15" s="33">
        <v>60</v>
      </c>
      <c r="N15" s="23">
        <v>56</v>
      </c>
      <c r="O15" s="33">
        <v>56</v>
      </c>
      <c r="P15" s="23">
        <v>56</v>
      </c>
      <c r="Q15" s="33">
        <v>50</v>
      </c>
      <c r="R15" s="23">
        <v>50</v>
      </c>
      <c r="S15" s="33">
        <v>59</v>
      </c>
      <c r="T15" s="23">
        <v>62</v>
      </c>
      <c r="U15" s="33">
        <v>50</v>
      </c>
      <c r="V15" s="23">
        <v>56</v>
      </c>
      <c r="W15" s="33">
        <v>50</v>
      </c>
      <c r="X15" s="23">
        <v>35</v>
      </c>
      <c r="Y15" s="33">
        <v>54</v>
      </c>
      <c r="Z15" s="23">
        <v>47</v>
      </c>
      <c r="AA15" s="33">
        <v>44</v>
      </c>
      <c r="AB15" s="23">
        <v>50</v>
      </c>
      <c r="AC15" s="33">
        <v>42</v>
      </c>
      <c r="AD15" s="23">
        <v>55</v>
      </c>
      <c r="AE15" s="33">
        <v>54</v>
      </c>
      <c r="AF15" s="86">
        <v>45</v>
      </c>
      <c r="AG15" s="33">
        <v>56</v>
      </c>
      <c r="AH15" s="60">
        <v>52</v>
      </c>
      <c r="AI15" s="35">
        <v>49</v>
      </c>
      <c r="AJ15" s="23">
        <v>55</v>
      </c>
      <c r="AK15" s="33">
        <v>45</v>
      </c>
      <c r="AL15" s="86">
        <v>54</v>
      </c>
      <c r="AM15" s="33">
        <v>39</v>
      </c>
      <c r="AN15" s="86">
        <v>50</v>
      </c>
      <c r="AO15" s="50">
        <v>51</v>
      </c>
      <c r="AP15" s="23">
        <v>48</v>
      </c>
      <c r="AQ15" s="50">
        <v>44</v>
      </c>
      <c r="AR15" s="23">
        <v>41</v>
      </c>
      <c r="AS15" s="33">
        <v>0</v>
      </c>
      <c r="AT15" s="23">
        <v>60</v>
      </c>
      <c r="AU15" s="33">
        <v>48</v>
      </c>
      <c r="AV15" s="86">
        <v>60</v>
      </c>
      <c r="AW15" s="33">
        <v>49</v>
      </c>
      <c r="AX15" s="86">
        <v>40</v>
      </c>
      <c r="AY15" s="33">
        <v>41</v>
      </c>
      <c r="AZ15" s="86">
        <v>50</v>
      </c>
      <c r="BA15" s="33">
        <v>0</v>
      </c>
      <c r="BB15" s="23">
        <v>0</v>
      </c>
      <c r="BC15" s="50">
        <v>0</v>
      </c>
      <c r="BD15" s="23">
        <v>0</v>
      </c>
      <c r="BE15" s="33">
        <v>0</v>
      </c>
      <c r="BF15" s="86">
        <v>0</v>
      </c>
      <c r="BG15" s="86">
        <v>0</v>
      </c>
      <c r="BH15" s="86"/>
      <c r="BI15" s="23"/>
      <c r="BJ15" s="28">
        <f t="shared" si="5"/>
        <v>51.58</v>
      </c>
      <c r="BK15" s="19">
        <f t="shared" si="0"/>
        <v>50</v>
      </c>
      <c r="BL15">
        <f t="shared" si="1"/>
        <v>2579</v>
      </c>
      <c r="BM15" s="31">
        <v>91</v>
      </c>
      <c r="BN15" s="62">
        <f t="shared" si="2"/>
        <v>67</v>
      </c>
      <c r="BO15" s="64">
        <f t="shared" si="3"/>
        <v>51.58</v>
      </c>
    </row>
    <row r="16" spans="1:67" ht="26.1" customHeight="1" thickBot="1" x14ac:dyDescent="0.3">
      <c r="A16" s="11">
        <f t="shared" si="4"/>
        <v>15</v>
      </c>
      <c r="B16" s="23">
        <v>90</v>
      </c>
      <c r="C16" s="33">
        <v>106</v>
      </c>
      <c r="D16" s="60">
        <v>115</v>
      </c>
      <c r="E16" s="33">
        <v>93</v>
      </c>
      <c r="F16" s="23">
        <v>89</v>
      </c>
      <c r="G16" s="33">
        <v>91</v>
      </c>
      <c r="H16" s="23">
        <v>92</v>
      </c>
      <c r="I16" s="33">
        <v>96</v>
      </c>
      <c r="J16" s="23">
        <v>95</v>
      </c>
      <c r="K16" s="33">
        <v>94</v>
      </c>
      <c r="L16" s="23">
        <v>95</v>
      </c>
      <c r="M16" s="33">
        <v>82</v>
      </c>
      <c r="N16" s="23">
        <v>99</v>
      </c>
      <c r="O16" s="33">
        <v>99</v>
      </c>
      <c r="P16" s="23">
        <v>85</v>
      </c>
      <c r="Q16" s="33">
        <v>90</v>
      </c>
      <c r="R16" s="60">
        <v>73</v>
      </c>
      <c r="S16" s="33">
        <v>87</v>
      </c>
      <c r="T16" s="23">
        <v>92</v>
      </c>
      <c r="U16" s="33">
        <v>87</v>
      </c>
      <c r="V16" s="23">
        <v>92</v>
      </c>
      <c r="W16" s="33">
        <v>87</v>
      </c>
      <c r="X16" s="23">
        <v>104</v>
      </c>
      <c r="Y16" s="83">
        <v>89</v>
      </c>
      <c r="Z16" s="23">
        <v>85</v>
      </c>
      <c r="AA16" s="33">
        <v>92</v>
      </c>
      <c r="AB16" s="23">
        <v>83</v>
      </c>
      <c r="AC16" s="33">
        <v>89</v>
      </c>
      <c r="AD16" s="23">
        <v>91</v>
      </c>
      <c r="AE16" s="33">
        <v>88</v>
      </c>
      <c r="AF16" s="86">
        <v>87</v>
      </c>
      <c r="AG16" s="33">
        <v>84</v>
      </c>
      <c r="AH16" s="23">
        <v>98</v>
      </c>
      <c r="AI16" s="33">
        <v>68</v>
      </c>
      <c r="AJ16" s="23">
        <v>106</v>
      </c>
      <c r="AK16" s="33">
        <v>86</v>
      </c>
      <c r="AL16" s="90">
        <v>89</v>
      </c>
      <c r="AM16" s="33">
        <v>82</v>
      </c>
      <c r="AN16" s="86">
        <v>78</v>
      </c>
      <c r="AO16" s="33">
        <v>85</v>
      </c>
      <c r="AP16" s="60">
        <v>53</v>
      </c>
      <c r="AQ16" s="33">
        <v>74</v>
      </c>
      <c r="AR16" s="23">
        <v>102</v>
      </c>
      <c r="AS16" s="83">
        <v>101</v>
      </c>
      <c r="AT16" s="23">
        <v>90</v>
      </c>
      <c r="AU16" s="33">
        <v>71</v>
      </c>
      <c r="AV16" s="86">
        <v>70</v>
      </c>
      <c r="AW16" s="33">
        <v>78</v>
      </c>
      <c r="AX16" s="86">
        <v>61</v>
      </c>
      <c r="AY16" s="33">
        <v>81</v>
      </c>
      <c r="AZ16" s="86">
        <v>0</v>
      </c>
      <c r="BA16" s="33">
        <v>0</v>
      </c>
      <c r="BB16" s="23">
        <v>0</v>
      </c>
      <c r="BC16" s="33">
        <v>0</v>
      </c>
      <c r="BD16" s="23">
        <v>0</v>
      </c>
      <c r="BE16" s="33">
        <v>0</v>
      </c>
      <c r="BF16" s="86">
        <v>0</v>
      </c>
      <c r="BG16" s="86">
        <v>0</v>
      </c>
      <c r="BH16" s="86"/>
      <c r="BI16" s="23"/>
      <c r="BJ16" s="28">
        <f t="shared" si="5"/>
        <v>87.88</v>
      </c>
      <c r="BK16" s="19">
        <f t="shared" si="0"/>
        <v>50</v>
      </c>
      <c r="BL16">
        <f t="shared" si="1"/>
        <v>4394</v>
      </c>
      <c r="BM16" s="31">
        <v>120</v>
      </c>
      <c r="BN16" s="62">
        <f t="shared" si="2"/>
        <v>115</v>
      </c>
      <c r="BO16" s="64">
        <f t="shared" si="3"/>
        <v>87.88</v>
      </c>
    </row>
    <row r="17" spans="1:67" ht="26.1" customHeight="1" thickBot="1" x14ac:dyDescent="0.3">
      <c r="A17" s="11">
        <f t="shared" si="4"/>
        <v>16</v>
      </c>
      <c r="B17" s="23">
        <v>80</v>
      </c>
      <c r="C17" s="33">
        <v>89</v>
      </c>
      <c r="D17" s="23">
        <v>92</v>
      </c>
      <c r="E17" s="33">
        <v>88</v>
      </c>
      <c r="F17" s="23">
        <v>92</v>
      </c>
      <c r="G17" s="33">
        <v>85</v>
      </c>
      <c r="H17" s="23">
        <v>95</v>
      </c>
      <c r="I17" s="33">
        <v>86</v>
      </c>
      <c r="J17" s="23">
        <v>84</v>
      </c>
      <c r="K17" s="33">
        <v>96</v>
      </c>
      <c r="L17" s="23">
        <v>71</v>
      </c>
      <c r="M17" s="33">
        <v>100</v>
      </c>
      <c r="N17" s="23">
        <v>69</v>
      </c>
      <c r="O17" s="33">
        <v>89</v>
      </c>
      <c r="P17" s="23">
        <v>94</v>
      </c>
      <c r="Q17" s="33">
        <v>96</v>
      </c>
      <c r="R17" s="23">
        <v>99</v>
      </c>
      <c r="S17" s="33">
        <v>94</v>
      </c>
      <c r="T17" s="23">
        <v>90</v>
      </c>
      <c r="U17" s="33">
        <v>99</v>
      </c>
      <c r="V17" s="23">
        <v>90</v>
      </c>
      <c r="W17" s="50">
        <v>99</v>
      </c>
      <c r="X17" s="81">
        <v>91</v>
      </c>
      <c r="Y17" s="33">
        <v>95</v>
      </c>
      <c r="Z17" s="82">
        <v>90</v>
      </c>
      <c r="AA17" s="33">
        <v>71</v>
      </c>
      <c r="AB17" s="23">
        <v>85</v>
      </c>
      <c r="AC17" s="33">
        <v>91</v>
      </c>
      <c r="AD17" s="23">
        <v>91</v>
      </c>
      <c r="AE17" s="33">
        <v>71</v>
      </c>
      <c r="AF17" s="33">
        <v>104</v>
      </c>
      <c r="AG17" s="33">
        <v>90</v>
      </c>
      <c r="AH17" s="23">
        <v>103</v>
      </c>
      <c r="AI17" s="33">
        <v>95</v>
      </c>
      <c r="AJ17" s="23">
        <v>86</v>
      </c>
      <c r="AK17" s="33">
        <v>66</v>
      </c>
      <c r="AL17" s="86">
        <v>69</v>
      </c>
      <c r="AM17" s="33">
        <v>69</v>
      </c>
      <c r="AN17" s="86">
        <v>94</v>
      </c>
      <c r="AO17" s="33">
        <v>60</v>
      </c>
      <c r="AP17" s="23">
        <v>69</v>
      </c>
      <c r="AQ17" s="33">
        <v>92</v>
      </c>
      <c r="AR17" s="81">
        <v>62</v>
      </c>
      <c r="AS17" s="99">
        <v>104</v>
      </c>
      <c r="AT17" s="82">
        <v>72</v>
      </c>
      <c r="AU17" s="33">
        <v>89</v>
      </c>
      <c r="AV17" s="86">
        <v>86</v>
      </c>
      <c r="AW17" s="33">
        <v>65</v>
      </c>
      <c r="AX17" s="86">
        <v>46</v>
      </c>
      <c r="AY17" s="33">
        <v>84</v>
      </c>
      <c r="AZ17" s="88">
        <v>68</v>
      </c>
      <c r="BA17" s="33">
        <v>0</v>
      </c>
      <c r="BB17" s="32">
        <v>0</v>
      </c>
      <c r="BC17" s="33">
        <v>0</v>
      </c>
      <c r="BD17" s="23">
        <v>0</v>
      </c>
      <c r="BE17" s="33">
        <v>0</v>
      </c>
      <c r="BF17" s="86">
        <v>0</v>
      </c>
      <c r="BG17" s="86">
        <v>0</v>
      </c>
      <c r="BH17" s="86"/>
      <c r="BI17" s="23"/>
      <c r="BJ17" s="28">
        <f t="shared" si="5"/>
        <v>85</v>
      </c>
      <c r="BK17" s="19">
        <f t="shared" si="0"/>
        <v>51</v>
      </c>
      <c r="BL17">
        <f t="shared" si="1"/>
        <v>4335</v>
      </c>
      <c r="BM17" s="31">
        <v>120</v>
      </c>
      <c r="BN17" s="62">
        <f t="shared" si="2"/>
        <v>104</v>
      </c>
      <c r="BO17" s="64">
        <f t="shared" si="3"/>
        <v>85</v>
      </c>
    </row>
    <row r="18" spans="1:67" ht="26.1" customHeight="1" x14ac:dyDescent="0.25">
      <c r="A18" s="58">
        <v>17</v>
      </c>
      <c r="B18" s="23">
        <v>56</v>
      </c>
      <c r="C18" s="33">
        <v>50</v>
      </c>
      <c r="D18" s="23">
        <v>47</v>
      </c>
      <c r="E18" s="33">
        <v>35</v>
      </c>
      <c r="F18" s="23">
        <v>49</v>
      </c>
      <c r="G18" s="33">
        <v>52</v>
      </c>
      <c r="H18" s="23">
        <v>56</v>
      </c>
      <c r="I18" s="33">
        <v>58</v>
      </c>
      <c r="J18" s="23">
        <v>52</v>
      </c>
      <c r="K18" s="33">
        <v>50</v>
      </c>
      <c r="L18" s="23">
        <v>51</v>
      </c>
      <c r="M18" s="33">
        <v>46</v>
      </c>
      <c r="N18" s="23">
        <v>56</v>
      </c>
      <c r="O18" s="33">
        <v>53</v>
      </c>
      <c r="P18" s="23">
        <v>50</v>
      </c>
      <c r="Q18" s="33">
        <v>50</v>
      </c>
      <c r="R18" s="23">
        <v>22</v>
      </c>
      <c r="S18" s="33">
        <v>44</v>
      </c>
      <c r="T18" s="23">
        <v>48</v>
      </c>
      <c r="U18" s="33">
        <v>47</v>
      </c>
      <c r="V18" s="23">
        <v>47</v>
      </c>
      <c r="W18" s="33">
        <v>35</v>
      </c>
      <c r="X18" s="23">
        <v>50</v>
      </c>
      <c r="Y18" s="54">
        <v>57</v>
      </c>
      <c r="Z18" s="23">
        <v>55</v>
      </c>
      <c r="AA18" s="33">
        <v>48</v>
      </c>
      <c r="AB18" s="23">
        <v>49</v>
      </c>
      <c r="AC18" s="33">
        <v>57</v>
      </c>
      <c r="AD18" s="23">
        <v>49</v>
      </c>
      <c r="AE18" s="50">
        <v>48</v>
      </c>
      <c r="AF18" s="86">
        <v>56</v>
      </c>
      <c r="AG18" s="33">
        <v>50</v>
      </c>
      <c r="AH18" s="23">
        <v>38</v>
      </c>
      <c r="AI18" s="33">
        <v>38</v>
      </c>
      <c r="AJ18" s="23">
        <v>42</v>
      </c>
      <c r="AK18" s="33">
        <v>61</v>
      </c>
      <c r="AL18" s="86">
        <v>62</v>
      </c>
      <c r="AM18" s="33">
        <v>56</v>
      </c>
      <c r="AN18" s="86">
        <v>48</v>
      </c>
      <c r="AO18" s="33">
        <v>58</v>
      </c>
      <c r="AP18" s="60">
        <v>72</v>
      </c>
      <c r="AQ18" s="33">
        <v>49</v>
      </c>
      <c r="AR18" s="23">
        <v>55</v>
      </c>
      <c r="AS18" s="54">
        <v>55</v>
      </c>
      <c r="AT18" s="23">
        <v>37</v>
      </c>
      <c r="AU18" s="33">
        <v>0</v>
      </c>
      <c r="AV18" s="86">
        <v>41</v>
      </c>
      <c r="AW18" s="33">
        <v>43</v>
      </c>
      <c r="AX18" s="86">
        <v>0</v>
      </c>
      <c r="AY18" s="33">
        <v>62</v>
      </c>
      <c r="AZ18" s="86">
        <v>0</v>
      </c>
      <c r="BA18" s="33">
        <v>0</v>
      </c>
      <c r="BB18" s="32">
        <v>0</v>
      </c>
      <c r="BC18" s="33">
        <v>0</v>
      </c>
      <c r="BD18" s="23">
        <v>0</v>
      </c>
      <c r="BE18" s="33">
        <v>0</v>
      </c>
      <c r="BF18" s="86">
        <v>0</v>
      </c>
      <c r="BG18" s="86">
        <v>0</v>
      </c>
      <c r="BH18" s="86"/>
      <c r="BI18" s="23"/>
      <c r="BJ18" s="28">
        <f t="shared" si="5"/>
        <v>49.791666666666664</v>
      </c>
      <c r="BK18" s="19">
        <f t="shared" si="0"/>
        <v>48</v>
      </c>
      <c r="BL18">
        <f t="shared" si="1"/>
        <v>2390</v>
      </c>
      <c r="BM18" s="31">
        <v>91</v>
      </c>
      <c r="BN18" s="62">
        <f t="shared" si="2"/>
        <v>72</v>
      </c>
      <c r="BO18" s="64">
        <f t="shared" si="3"/>
        <v>49.791666666666664</v>
      </c>
    </row>
    <row r="19" spans="1:67" ht="26.1" customHeight="1" thickBot="1" x14ac:dyDescent="0.3">
      <c r="A19" s="12">
        <v>18</v>
      </c>
      <c r="B19" s="24">
        <v>106</v>
      </c>
      <c r="C19" s="34">
        <v>89</v>
      </c>
      <c r="D19" s="24">
        <v>91</v>
      </c>
      <c r="E19" s="34">
        <v>90</v>
      </c>
      <c r="F19" s="24">
        <v>84</v>
      </c>
      <c r="G19" s="34">
        <v>78</v>
      </c>
      <c r="H19" s="24">
        <v>99</v>
      </c>
      <c r="I19" s="34">
        <v>74</v>
      </c>
      <c r="J19" s="24">
        <v>104</v>
      </c>
      <c r="K19" s="34">
        <v>94</v>
      </c>
      <c r="L19" s="24">
        <v>104</v>
      </c>
      <c r="M19" s="34">
        <v>95</v>
      </c>
      <c r="N19" s="68">
        <v>90</v>
      </c>
      <c r="O19" s="34">
        <v>87</v>
      </c>
      <c r="P19" s="24">
        <v>92</v>
      </c>
      <c r="Q19" s="34">
        <v>71</v>
      </c>
      <c r="R19" s="24">
        <v>92</v>
      </c>
      <c r="S19" s="34">
        <v>81</v>
      </c>
      <c r="T19" s="24">
        <v>68</v>
      </c>
      <c r="U19" s="34">
        <v>76</v>
      </c>
      <c r="V19" s="24">
        <v>92</v>
      </c>
      <c r="W19" s="34">
        <v>82</v>
      </c>
      <c r="X19" s="24">
        <v>100</v>
      </c>
      <c r="Y19" s="34">
        <v>69</v>
      </c>
      <c r="Z19" s="24">
        <v>87</v>
      </c>
      <c r="AA19" s="34">
        <v>97</v>
      </c>
      <c r="AB19" s="24">
        <v>84</v>
      </c>
      <c r="AC19" s="34">
        <v>83</v>
      </c>
      <c r="AD19" s="24">
        <v>82</v>
      </c>
      <c r="AE19" s="34">
        <v>102</v>
      </c>
      <c r="AF19" s="89">
        <v>79</v>
      </c>
      <c r="AG19" s="34">
        <v>85</v>
      </c>
      <c r="AH19" s="24">
        <v>91</v>
      </c>
      <c r="AI19" s="34">
        <v>98</v>
      </c>
      <c r="AJ19" s="24">
        <v>58</v>
      </c>
      <c r="AK19" s="34">
        <v>84</v>
      </c>
      <c r="AL19" s="89">
        <v>101</v>
      </c>
      <c r="AM19" s="34">
        <v>86</v>
      </c>
      <c r="AN19" s="89">
        <v>81</v>
      </c>
      <c r="AO19" s="34">
        <v>63</v>
      </c>
      <c r="AP19" s="68">
        <v>109</v>
      </c>
      <c r="AQ19" s="34">
        <v>93</v>
      </c>
      <c r="AR19" s="24">
        <v>96</v>
      </c>
      <c r="AS19" s="34">
        <v>0</v>
      </c>
      <c r="AT19" s="24">
        <v>77</v>
      </c>
      <c r="AU19" s="34">
        <v>82</v>
      </c>
      <c r="AV19" s="89">
        <v>72</v>
      </c>
      <c r="AW19" s="34">
        <v>76</v>
      </c>
      <c r="AX19" s="89">
        <v>0</v>
      </c>
      <c r="AY19" s="34">
        <v>84</v>
      </c>
      <c r="AZ19" s="89">
        <v>27</v>
      </c>
      <c r="BA19" s="92">
        <v>73</v>
      </c>
      <c r="BB19" s="24">
        <v>0</v>
      </c>
      <c r="BC19" s="34">
        <v>0</v>
      </c>
      <c r="BD19" s="24">
        <v>0</v>
      </c>
      <c r="BE19" s="34">
        <v>0</v>
      </c>
      <c r="BF19" s="89">
        <v>0</v>
      </c>
      <c r="BG19" s="89">
        <v>0</v>
      </c>
      <c r="BH19" s="89"/>
      <c r="BI19" s="24"/>
      <c r="BJ19" s="37">
        <f t="shared" si="5"/>
        <v>85.16</v>
      </c>
      <c r="BK19" s="19">
        <f t="shared" si="0"/>
        <v>50</v>
      </c>
      <c r="BL19">
        <f t="shared" si="1"/>
        <v>4258</v>
      </c>
      <c r="BM19" s="63">
        <v>136</v>
      </c>
      <c r="BN19" s="100">
        <f t="shared" si="2"/>
        <v>109</v>
      </c>
      <c r="BO19" s="64">
        <f t="shared" si="3"/>
        <v>85.16</v>
      </c>
    </row>
    <row r="20" spans="1:67" ht="30" customHeight="1" thickBot="1" x14ac:dyDescent="0.3">
      <c r="A20" s="1" t="s">
        <v>1</v>
      </c>
      <c r="B20" s="79">
        <f t="shared" ref="B20:AG20" si="6">SUM(B2:B19)</f>
        <v>1400</v>
      </c>
      <c r="C20" s="79">
        <f t="shared" si="6"/>
        <v>1359</v>
      </c>
      <c r="D20" s="79">
        <f t="shared" si="6"/>
        <v>1349</v>
      </c>
      <c r="E20" s="79">
        <f t="shared" si="6"/>
        <v>1345</v>
      </c>
      <c r="F20" s="79">
        <f t="shared" si="6"/>
        <v>1343</v>
      </c>
      <c r="G20" s="79">
        <f t="shared" si="6"/>
        <v>1343</v>
      </c>
      <c r="H20" s="79">
        <f t="shared" si="6"/>
        <v>1341</v>
      </c>
      <c r="I20" s="79">
        <f t="shared" si="6"/>
        <v>1341</v>
      </c>
      <c r="J20" s="79">
        <f t="shared" si="6"/>
        <v>1337</v>
      </c>
      <c r="K20" s="79">
        <f t="shared" si="6"/>
        <v>1334</v>
      </c>
      <c r="L20" s="79">
        <f t="shared" si="6"/>
        <v>1328</v>
      </c>
      <c r="M20" s="79">
        <f t="shared" si="6"/>
        <v>1327</v>
      </c>
      <c r="N20" s="79">
        <f t="shared" si="6"/>
        <v>1317</v>
      </c>
      <c r="O20" s="79">
        <f t="shared" si="6"/>
        <v>1316</v>
      </c>
      <c r="P20" s="79">
        <f t="shared" si="6"/>
        <v>1315</v>
      </c>
      <c r="Q20" s="79">
        <f t="shared" si="6"/>
        <v>1307</v>
      </c>
      <c r="R20" s="79">
        <f t="shared" si="6"/>
        <v>1307</v>
      </c>
      <c r="S20" s="79">
        <f t="shared" si="6"/>
        <v>1301</v>
      </c>
      <c r="T20" s="79">
        <f t="shared" si="6"/>
        <v>1299</v>
      </c>
      <c r="U20" s="79">
        <f t="shared" si="6"/>
        <v>1294</v>
      </c>
      <c r="V20" s="79">
        <f t="shared" si="6"/>
        <v>1291</v>
      </c>
      <c r="W20" s="79">
        <f t="shared" si="6"/>
        <v>1280</v>
      </c>
      <c r="X20" s="79">
        <f t="shared" si="6"/>
        <v>1275</v>
      </c>
      <c r="Y20" s="79">
        <f t="shared" si="6"/>
        <v>1274</v>
      </c>
      <c r="Z20" s="79">
        <f t="shared" si="6"/>
        <v>1270</v>
      </c>
      <c r="AA20" s="79">
        <f t="shared" si="6"/>
        <v>1268</v>
      </c>
      <c r="AB20" s="79">
        <f t="shared" si="6"/>
        <v>1265</v>
      </c>
      <c r="AC20" s="79">
        <f t="shared" si="6"/>
        <v>1262</v>
      </c>
      <c r="AD20" s="79">
        <f t="shared" si="6"/>
        <v>1253</v>
      </c>
      <c r="AE20" s="79">
        <f t="shared" si="6"/>
        <v>1245</v>
      </c>
      <c r="AF20" s="79">
        <f t="shared" si="6"/>
        <v>1245</v>
      </c>
      <c r="AG20" s="79">
        <f t="shared" si="6"/>
        <v>1244</v>
      </c>
      <c r="AH20" s="79">
        <f t="shared" ref="AH20:BM20" si="7">SUM(AH2:AH19)</f>
        <v>1244</v>
      </c>
      <c r="AI20" s="79">
        <f t="shared" si="7"/>
        <v>1237</v>
      </c>
      <c r="AJ20" s="79">
        <f t="shared" si="7"/>
        <v>1228</v>
      </c>
      <c r="AK20" s="79">
        <f t="shared" si="7"/>
        <v>1226</v>
      </c>
      <c r="AL20" s="79">
        <f t="shared" si="7"/>
        <v>1223</v>
      </c>
      <c r="AM20" s="79">
        <f t="shared" si="7"/>
        <v>1221</v>
      </c>
      <c r="AN20" s="79">
        <f t="shared" si="7"/>
        <v>1220</v>
      </c>
      <c r="AO20" s="79">
        <f t="shared" si="7"/>
        <v>1212</v>
      </c>
      <c r="AP20" s="79">
        <f t="shared" si="7"/>
        <v>1203</v>
      </c>
      <c r="AQ20" s="79">
        <f t="shared" si="7"/>
        <v>1184</v>
      </c>
      <c r="AR20" s="79">
        <f t="shared" si="7"/>
        <v>1125</v>
      </c>
      <c r="AS20" s="79">
        <f t="shared" si="7"/>
        <v>1080</v>
      </c>
      <c r="AT20" s="79">
        <f t="shared" si="7"/>
        <v>1077</v>
      </c>
      <c r="AU20" s="79">
        <f t="shared" si="7"/>
        <v>1068</v>
      </c>
      <c r="AV20" s="79">
        <f t="shared" si="7"/>
        <v>1062</v>
      </c>
      <c r="AW20" s="79">
        <f t="shared" si="7"/>
        <v>1036</v>
      </c>
      <c r="AX20" s="79">
        <f t="shared" si="7"/>
        <v>790</v>
      </c>
      <c r="AY20" s="79">
        <f t="shared" si="7"/>
        <v>784</v>
      </c>
      <c r="AZ20" s="79">
        <f t="shared" si="7"/>
        <v>774</v>
      </c>
      <c r="BA20" s="79">
        <f t="shared" si="7"/>
        <v>680</v>
      </c>
      <c r="BB20" s="79">
        <f t="shared" si="7"/>
        <v>551</v>
      </c>
      <c r="BC20" s="79">
        <f t="shared" si="7"/>
        <v>482</v>
      </c>
      <c r="BD20" s="79">
        <f t="shared" si="7"/>
        <v>144</v>
      </c>
      <c r="BE20" s="79">
        <f t="shared" si="7"/>
        <v>87</v>
      </c>
      <c r="BF20" s="79">
        <f t="shared" si="7"/>
        <v>0</v>
      </c>
      <c r="BG20" s="79">
        <f t="shared" si="7"/>
        <v>0</v>
      </c>
      <c r="BH20" s="79">
        <f t="shared" si="7"/>
        <v>0</v>
      </c>
      <c r="BI20" s="79">
        <f t="shared" si="7"/>
        <v>0</v>
      </c>
      <c r="BJ20" s="66">
        <f t="shared" ref="BJ20" si="8">IF(BK20=0,0,BL20/BK20)</f>
        <v>1155.5892857142858</v>
      </c>
      <c r="BK20" s="19">
        <f t="shared" si="0"/>
        <v>56</v>
      </c>
      <c r="BL20">
        <f t="shared" si="1"/>
        <v>64713</v>
      </c>
      <c r="BM20" s="30">
        <f>SUM(BM2:BM19)</f>
        <v>1858</v>
      </c>
      <c r="BN20" s="61"/>
      <c r="BO20" s="64">
        <f t="shared" si="3"/>
        <v>1155.5892857142858</v>
      </c>
    </row>
    <row r="21" spans="1:67" ht="26.1" customHeight="1" thickTop="1" x14ac:dyDescent="0.2">
      <c r="A21" s="13" t="s">
        <v>2</v>
      </c>
      <c r="B21" s="15">
        <f>RANK(B20,(B20:BH20),0)</f>
        <v>1</v>
      </c>
      <c r="C21" s="15">
        <f>RANK(C20,(B20:BH20),0)</f>
        <v>2</v>
      </c>
      <c r="D21" s="15">
        <f>RANK(D20,(B20:BH20),0)</f>
        <v>3</v>
      </c>
      <c r="E21" s="15">
        <f>RANK(E20,(B20:BH20),0)</f>
        <v>4</v>
      </c>
      <c r="F21" s="15">
        <f>RANK(F20,(B20:BH20),0)</f>
        <v>5</v>
      </c>
      <c r="G21" s="15">
        <f>RANK(G20,(B20:BH20),0)</f>
        <v>5</v>
      </c>
      <c r="H21" s="15">
        <f>RANK(H20,(B20:BH20),0)</f>
        <v>7</v>
      </c>
      <c r="I21" s="15">
        <f>RANK(I20,(B20:BH20),0)</f>
        <v>7</v>
      </c>
      <c r="J21" s="15">
        <f>RANK(J20,(B20:BH20),0)</f>
        <v>9</v>
      </c>
      <c r="K21" s="15">
        <f>RANK(K20,(B20:BH20),0)</f>
        <v>10</v>
      </c>
      <c r="L21" s="15">
        <f>RANK(L20,(B20:BH20),0)</f>
        <v>11</v>
      </c>
      <c r="M21" s="15">
        <f>RANK(M20,(B20:BH20),0)</f>
        <v>12</v>
      </c>
      <c r="N21" s="15">
        <f>RANK(N20,(B20:BH20),0)</f>
        <v>13</v>
      </c>
      <c r="O21" s="15">
        <f>RANK(O20,(B20:BH20),0)</f>
        <v>14</v>
      </c>
      <c r="P21" s="15">
        <f>RANK(P20,(B20:BH20),0)</f>
        <v>15</v>
      </c>
      <c r="Q21" s="15">
        <f>RANK(Q20,(B20:BH20),0)</f>
        <v>16</v>
      </c>
      <c r="R21" s="15">
        <f>RANK(R20,(B20:BH20),0)</f>
        <v>16</v>
      </c>
      <c r="S21" s="15">
        <f>RANK(S20,(B20:BH20),0)</f>
        <v>18</v>
      </c>
      <c r="T21" s="15">
        <f>RANK(T20,(B20:BH20),0)</f>
        <v>19</v>
      </c>
      <c r="U21" s="15">
        <f>RANK(U20,(B20:BH20),0)</f>
        <v>20</v>
      </c>
      <c r="V21" s="15">
        <f>RANK(V20,(B20:BH20),0)</f>
        <v>21</v>
      </c>
      <c r="W21" s="15">
        <f>RANK(W20,(B20:AH20),0)</f>
        <v>22</v>
      </c>
      <c r="X21" s="15">
        <f>RANK(X20,(B20:BH20),0)</f>
        <v>23</v>
      </c>
      <c r="Y21" s="15">
        <f>RANK(Y20,(B20:BH20),0)</f>
        <v>24</v>
      </c>
      <c r="Z21" s="15">
        <f>RANK(Z20,(B20:BH20),0)</f>
        <v>25</v>
      </c>
      <c r="AA21" s="15">
        <f>RANK(AA20,(B20:BH20),0)</f>
        <v>26</v>
      </c>
      <c r="AB21" s="15">
        <f>RANK(AB20,(B20:BH20),0)</f>
        <v>27</v>
      </c>
      <c r="AC21" s="15">
        <f>RANK(AC20,(B20:BH20),0)</f>
        <v>28</v>
      </c>
      <c r="AD21" s="15">
        <f>RANK(AD20,(B20:BH20),0)</f>
        <v>29</v>
      </c>
      <c r="AE21" s="15">
        <f>RANK(AE20,(B20:BH20),0)</f>
        <v>30</v>
      </c>
      <c r="AF21" s="15">
        <f>RANK(AF20,(B20:BH20),0)</f>
        <v>30</v>
      </c>
      <c r="AG21" s="15">
        <f>RANK(AG20,(B20:BH20),0)</f>
        <v>32</v>
      </c>
      <c r="AH21" s="15">
        <f>RANK(AH20,(B20:BH20),0)</f>
        <v>32</v>
      </c>
      <c r="AI21" s="15">
        <f>RANK(AI20,(B20:BH20),0)</f>
        <v>34</v>
      </c>
      <c r="AJ21" s="15">
        <f>RANK(AJ20,(B20:BH20),0)</f>
        <v>35</v>
      </c>
      <c r="AK21" s="15">
        <f>RANK(AK20,(B20:BH20),0)</f>
        <v>36</v>
      </c>
      <c r="AL21" s="15">
        <f>RANK(AL20,(B20:BH20),0)</f>
        <v>37</v>
      </c>
      <c r="AM21" s="15">
        <f>RANK(AM20,(B20:BH20),0)</f>
        <v>38</v>
      </c>
      <c r="AN21" s="15">
        <f>RANK(AN20,(B20:BH20),0)</f>
        <v>39</v>
      </c>
      <c r="AO21" s="15">
        <f>RANK(AO20,(B20:BH20),0)</f>
        <v>40</v>
      </c>
      <c r="AP21" s="15">
        <f>RANK(AP20,(B20:BH20),0)</f>
        <v>41</v>
      </c>
      <c r="AQ21" s="15">
        <f>RANK(AQ20,(B20:BH20),0)</f>
        <v>42</v>
      </c>
      <c r="AR21" s="15">
        <f>RANK(AR20,(B20:BH20),0)</f>
        <v>43</v>
      </c>
      <c r="AS21" s="15">
        <f>RANK(AS20,(B20:BH20),0)</f>
        <v>44</v>
      </c>
      <c r="AT21" s="15">
        <f>RANK(AT20,(B20:BH20),0)</f>
        <v>45</v>
      </c>
      <c r="AU21" s="15">
        <f>RANK(AU20,(B20:BH20),0)</f>
        <v>46</v>
      </c>
      <c r="AV21" s="15">
        <f>RANK(AV20,(B20:BH20),0)</f>
        <v>47</v>
      </c>
      <c r="AW21" s="15">
        <f>RANK(AW20,(B20:BH20),0)</f>
        <v>48</v>
      </c>
      <c r="AX21" s="15">
        <f>RANK(AX20,(B20:BH20),0)</f>
        <v>49</v>
      </c>
      <c r="AY21" s="15">
        <f>RANK(AY20,(B20:BH20),0)</f>
        <v>50</v>
      </c>
      <c r="AZ21" s="15">
        <f>RANK(AZ20,(B20:BH20),0)</f>
        <v>51</v>
      </c>
      <c r="BA21" s="15">
        <f>RANK(BA20,(B20:BH20),0)</f>
        <v>52</v>
      </c>
      <c r="BB21" s="15">
        <f>RANK(BB20,(B20:BH20),0)</f>
        <v>53</v>
      </c>
      <c r="BC21" s="15">
        <f>RANK(BC20,(B20:BH20),0)</f>
        <v>54</v>
      </c>
      <c r="BD21" s="15">
        <f>RANK(BD20,(B20:BH20),0)</f>
        <v>55</v>
      </c>
      <c r="BE21" s="15">
        <f>RANK(BE20,(B20:BH20),0)</f>
        <v>56</v>
      </c>
      <c r="BF21" s="15">
        <f>RANK(BF20,(B20:BH20),0)</f>
        <v>57</v>
      </c>
      <c r="BG21" s="15">
        <f>RANK(BG20,(B20:BH20),0)</f>
        <v>57</v>
      </c>
      <c r="BH21" s="15">
        <f>RANK(BH20,(B20:BH20),0)</f>
        <v>57</v>
      </c>
      <c r="BI21" s="15">
        <f>RANK(BI20,(B20:BH20),0)</f>
        <v>57</v>
      </c>
      <c r="BJ21" s="3"/>
    </row>
    <row r="22" spans="1:67" ht="26.1" customHeight="1" x14ac:dyDescent="0.2">
      <c r="A22" s="2" t="s">
        <v>3</v>
      </c>
      <c r="B22" s="7">
        <f>B20-B20</f>
        <v>0</v>
      </c>
      <c r="C22" s="7">
        <f>B20-C20</f>
        <v>41</v>
      </c>
      <c r="D22" s="7">
        <f>B20-D20</f>
        <v>51</v>
      </c>
      <c r="E22" s="7">
        <f>B20-E20</f>
        <v>55</v>
      </c>
      <c r="F22" s="7">
        <f>B20-F20</f>
        <v>57</v>
      </c>
      <c r="G22" s="7">
        <f>B20-G20</f>
        <v>57</v>
      </c>
      <c r="H22" s="7">
        <f>B20-H20</f>
        <v>59</v>
      </c>
      <c r="I22" s="7">
        <f>B20-I20</f>
        <v>59</v>
      </c>
      <c r="J22" s="7">
        <f>B20-J20</f>
        <v>63</v>
      </c>
      <c r="K22" s="7">
        <f>B20-K20</f>
        <v>66</v>
      </c>
      <c r="L22" s="7">
        <f>B20-L20</f>
        <v>72</v>
      </c>
      <c r="M22" s="7">
        <f>B20-M20</f>
        <v>73</v>
      </c>
      <c r="N22" s="7">
        <f>B20-N20</f>
        <v>83</v>
      </c>
      <c r="O22" s="7">
        <f>B20-O20</f>
        <v>84</v>
      </c>
      <c r="P22" s="7">
        <f>B20-P20</f>
        <v>85</v>
      </c>
      <c r="Q22" s="7">
        <f>B20-Q20</f>
        <v>93</v>
      </c>
      <c r="R22" s="7">
        <f>B20-R20</f>
        <v>93</v>
      </c>
      <c r="S22" s="7">
        <f>B20-S20</f>
        <v>99</v>
      </c>
      <c r="T22" s="7">
        <f>B20-T20</f>
        <v>101</v>
      </c>
      <c r="U22" s="14">
        <f>B20-U20</f>
        <v>106</v>
      </c>
      <c r="V22" s="14">
        <f>B20-V20</f>
        <v>109</v>
      </c>
      <c r="W22" s="14">
        <f>B20-W20</f>
        <v>120</v>
      </c>
      <c r="X22" s="7">
        <f>B20-X20</f>
        <v>125</v>
      </c>
      <c r="Y22" s="14">
        <f>B20-Y20</f>
        <v>126</v>
      </c>
      <c r="Z22" s="15">
        <f>B20-Z20</f>
        <v>130</v>
      </c>
      <c r="AA22" s="16">
        <f>B20-AA20</f>
        <v>132</v>
      </c>
      <c r="AB22" s="7">
        <f>B20-AB20</f>
        <v>135</v>
      </c>
      <c r="AC22" s="7">
        <f>B20-AC20</f>
        <v>138</v>
      </c>
      <c r="AD22" s="7">
        <f>B20-AD20</f>
        <v>147</v>
      </c>
      <c r="AE22" s="7">
        <f>B20-AE20</f>
        <v>155</v>
      </c>
      <c r="AF22" s="7">
        <f>B20-AF20</f>
        <v>155</v>
      </c>
      <c r="AG22" s="7">
        <f>B20-AG20</f>
        <v>156</v>
      </c>
      <c r="AH22" s="7">
        <f>B20-AH20</f>
        <v>156</v>
      </c>
      <c r="AI22" s="7">
        <f>B20-AI20</f>
        <v>163</v>
      </c>
      <c r="AJ22" s="7">
        <f>B20-AJ20</f>
        <v>172</v>
      </c>
      <c r="AK22" s="7">
        <f>B20-AK20</f>
        <v>174</v>
      </c>
      <c r="AL22" s="7">
        <f>B20-AL20</f>
        <v>177</v>
      </c>
      <c r="AM22" s="7">
        <f>B20-AM20</f>
        <v>179</v>
      </c>
      <c r="AN22" s="7">
        <f>B20-AN20</f>
        <v>180</v>
      </c>
      <c r="AO22" s="7">
        <f>B20-AO20</f>
        <v>188</v>
      </c>
      <c r="AP22" s="7">
        <f>B20-AP20</f>
        <v>197</v>
      </c>
      <c r="AQ22" s="7">
        <f>B20-AQ20</f>
        <v>216</v>
      </c>
      <c r="AR22" s="7">
        <f>B20-AR20</f>
        <v>275</v>
      </c>
      <c r="AS22" s="7">
        <f>B20-AS20</f>
        <v>320</v>
      </c>
      <c r="AT22" s="7">
        <f>B20-AT20</f>
        <v>323</v>
      </c>
      <c r="AU22" s="7">
        <f>B20-AU20</f>
        <v>332</v>
      </c>
      <c r="AV22" s="7">
        <f>B20-AV20</f>
        <v>338</v>
      </c>
      <c r="AW22" s="7">
        <f>B20-AW20</f>
        <v>364</v>
      </c>
      <c r="AX22" s="7">
        <f>B20-AX20</f>
        <v>610</v>
      </c>
      <c r="AY22" s="7">
        <f>B20-AY20</f>
        <v>616</v>
      </c>
      <c r="AZ22" s="7">
        <f>B20-AZ20</f>
        <v>626</v>
      </c>
      <c r="BA22" s="7">
        <f>B20-BA20</f>
        <v>720</v>
      </c>
      <c r="BB22" s="7">
        <f>B20-BB20</f>
        <v>849</v>
      </c>
      <c r="BC22" s="7">
        <f>B20-BC20</f>
        <v>918</v>
      </c>
      <c r="BD22" s="7">
        <f>B20-BD20</f>
        <v>1256</v>
      </c>
      <c r="BE22" s="7">
        <f>B20-BE20</f>
        <v>1313</v>
      </c>
      <c r="BF22" s="7">
        <f>B20-BF20</f>
        <v>1400</v>
      </c>
      <c r="BG22" s="7">
        <f>B20-BG20</f>
        <v>1400</v>
      </c>
      <c r="BH22" s="7">
        <f>B20-BH20</f>
        <v>1400</v>
      </c>
      <c r="BI22" s="7">
        <f>B20-BI20</f>
        <v>1400</v>
      </c>
      <c r="BJ22" s="3"/>
    </row>
    <row r="23" spans="1:67" ht="23.1" customHeight="1" x14ac:dyDescent="0.25">
      <c r="C23" s="20" t="s">
        <v>4</v>
      </c>
      <c r="D23" s="20">
        <f>MAX(B20:BI20)</f>
        <v>1400</v>
      </c>
      <c r="E23" s="20" t="s">
        <v>5</v>
      </c>
      <c r="F23" s="20">
        <f>LARGE((B20:BI20),6)</f>
        <v>1343</v>
      </c>
      <c r="G23" s="20" t="s">
        <v>6</v>
      </c>
      <c r="H23" s="20">
        <f>LARGE((B20:BI20),11)</f>
        <v>1328</v>
      </c>
      <c r="I23" s="20" t="s">
        <v>7</v>
      </c>
      <c r="J23" s="20">
        <f>LARGE((B20:BI20),16)</f>
        <v>1307</v>
      </c>
      <c r="K23" s="20" t="s">
        <v>8</v>
      </c>
      <c r="L23" s="20">
        <f>LARGE((B20:BI20),21)</f>
        <v>1291</v>
      </c>
      <c r="M23" s="21" t="s">
        <v>33</v>
      </c>
      <c r="N23" s="20">
        <f>LARGE((B20:BI20),26)</f>
        <v>1268</v>
      </c>
      <c r="O23" s="21" t="s">
        <v>37</v>
      </c>
      <c r="P23" s="20">
        <f>LARGE((B20:BI20),31)</f>
        <v>1245</v>
      </c>
      <c r="Q23" s="20" t="s">
        <v>58</v>
      </c>
      <c r="R23" s="20">
        <f>LARGE((B20:BI20),36)</f>
        <v>1226</v>
      </c>
      <c r="S23" s="5"/>
      <c r="U23" s="8" t="s">
        <v>74</v>
      </c>
      <c r="V23" s="9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67" ht="23.1" customHeight="1" x14ac:dyDescent="0.25">
      <c r="C24" s="20" t="s">
        <v>9</v>
      </c>
      <c r="D24" s="20">
        <f>LARGE((B20:BI20),2)</f>
        <v>1359</v>
      </c>
      <c r="E24" s="20" t="s">
        <v>10</v>
      </c>
      <c r="F24" s="20">
        <f>LARGE((B20:BI20),7)</f>
        <v>1341</v>
      </c>
      <c r="G24" s="20" t="s">
        <v>11</v>
      </c>
      <c r="H24" s="20">
        <f>LARGE((B20:BI20),12)</f>
        <v>1327</v>
      </c>
      <c r="I24" s="20" t="s">
        <v>12</v>
      </c>
      <c r="J24" s="20">
        <f>LARGE((B20:BI20),17)</f>
        <v>1307</v>
      </c>
      <c r="K24" s="20" t="s">
        <v>13</v>
      </c>
      <c r="L24" s="20">
        <f>LARGE((B20:BI20),22)</f>
        <v>1280</v>
      </c>
      <c r="M24" s="21" t="s">
        <v>34</v>
      </c>
      <c r="N24" s="20">
        <f>LARGE((B20:BI20),27)</f>
        <v>1265</v>
      </c>
      <c r="O24" s="21" t="s">
        <v>38</v>
      </c>
      <c r="P24" s="20">
        <f>LARGE((B20:BI20),32)</f>
        <v>1244</v>
      </c>
      <c r="Q24" s="20" t="s">
        <v>59</v>
      </c>
      <c r="R24" s="20">
        <f>LARGE((B20:BI20),37)</f>
        <v>1223</v>
      </c>
      <c r="S24" s="5"/>
      <c r="T24" s="26">
        <v>500</v>
      </c>
      <c r="U24" s="10" t="s">
        <v>14</v>
      </c>
      <c r="V24" s="9"/>
      <c r="W24" s="9" t="s">
        <v>132</v>
      </c>
      <c r="X24" s="9"/>
      <c r="Y24" s="9"/>
      <c r="Z24" s="18"/>
      <c r="AB24" s="10" t="s">
        <v>43</v>
      </c>
      <c r="AC24" s="9"/>
      <c r="AD24" s="9" t="s">
        <v>129</v>
      </c>
      <c r="AF24" s="9"/>
      <c r="AH24" s="9"/>
      <c r="AJ24" s="9"/>
      <c r="AK24" s="10" t="s">
        <v>66</v>
      </c>
      <c r="AL24" s="9"/>
      <c r="AR24" s="10">
        <f>D23-D24</f>
        <v>41</v>
      </c>
      <c r="AS24" s="10" t="s">
        <v>63</v>
      </c>
      <c r="AU24" s="10" t="s">
        <v>82</v>
      </c>
      <c r="BB24" s="22">
        <f>D23-F24</f>
        <v>59</v>
      </c>
      <c r="BC24" s="10" t="s">
        <v>63</v>
      </c>
      <c r="BG24" s="48" t="s">
        <v>99</v>
      </c>
      <c r="BH24" s="45" t="s">
        <v>98</v>
      </c>
    </row>
    <row r="25" spans="1:67" ht="23.1" customHeight="1" x14ac:dyDescent="0.25">
      <c r="C25" s="20" t="s">
        <v>15</v>
      </c>
      <c r="D25" s="20">
        <f>LARGE((B20:BI20),3)</f>
        <v>1349</v>
      </c>
      <c r="E25" s="20" t="s">
        <v>16</v>
      </c>
      <c r="F25" s="20">
        <f>LARGE((B20:BI20),8)</f>
        <v>1341</v>
      </c>
      <c r="G25" s="20" t="s">
        <v>17</v>
      </c>
      <c r="H25" s="20">
        <f>LARGE((B20:BI20),13)</f>
        <v>1317</v>
      </c>
      <c r="I25" s="20" t="s">
        <v>18</v>
      </c>
      <c r="J25" s="20">
        <f>LARGE((B20:BI20),18)</f>
        <v>1301</v>
      </c>
      <c r="K25" s="20" t="s">
        <v>19</v>
      </c>
      <c r="L25" s="20">
        <f>LARGE((B20:BI20),23)</f>
        <v>1275</v>
      </c>
      <c r="M25" s="21" t="s">
        <v>42</v>
      </c>
      <c r="N25" s="20">
        <f>LARGE((B20:BI20),28)</f>
        <v>1262</v>
      </c>
      <c r="O25" s="21" t="s">
        <v>39</v>
      </c>
      <c r="P25" s="20">
        <f>LARGE((B20:BI20),33)</f>
        <v>1244</v>
      </c>
      <c r="Q25" s="20" t="s">
        <v>60</v>
      </c>
      <c r="R25" s="20">
        <f>LARGE((B20:BI20),38)</f>
        <v>1221</v>
      </c>
      <c r="S25" s="5"/>
      <c r="T25" s="26">
        <v>300</v>
      </c>
      <c r="U25" s="10" t="s">
        <v>20</v>
      </c>
      <c r="V25" s="9"/>
      <c r="W25" s="9" t="s">
        <v>127</v>
      </c>
      <c r="X25" s="9"/>
      <c r="Y25" s="9"/>
      <c r="Z25" s="18"/>
      <c r="AB25" s="10" t="s">
        <v>44</v>
      </c>
      <c r="AC25" s="9"/>
      <c r="AD25" s="9"/>
      <c r="AF25" s="9"/>
      <c r="AH25" s="10"/>
      <c r="AJ25" s="10"/>
      <c r="AK25" s="10" t="s">
        <v>67</v>
      </c>
      <c r="AL25" s="9"/>
      <c r="AR25" s="10">
        <f>D23-D25</f>
        <v>51</v>
      </c>
      <c r="AS25" s="10" t="s">
        <v>63</v>
      </c>
      <c r="AU25" s="10" t="s">
        <v>83</v>
      </c>
      <c r="BB25" s="10">
        <f>D23-F27</f>
        <v>66</v>
      </c>
      <c r="BC25" s="10" t="s">
        <v>63</v>
      </c>
      <c r="BG25" s="49" t="s">
        <v>99</v>
      </c>
      <c r="BH25" s="46" t="s">
        <v>100</v>
      </c>
      <c r="BI25" s="47"/>
    </row>
    <row r="26" spans="1:67" ht="23.1" customHeight="1" thickBot="1" x14ac:dyDescent="0.3">
      <c r="C26" s="20" t="s">
        <v>21</v>
      </c>
      <c r="D26" s="20">
        <f>LARGE((B20:BI20),4)</f>
        <v>1345</v>
      </c>
      <c r="E26" s="20" t="s">
        <v>22</v>
      </c>
      <c r="F26" s="20">
        <f>LARGE((B20:BI20),9)</f>
        <v>1337</v>
      </c>
      <c r="G26" s="20" t="s">
        <v>23</v>
      </c>
      <c r="H26" s="20">
        <f>LARGE((B20:BI20),14)</f>
        <v>1316</v>
      </c>
      <c r="I26" s="20" t="s">
        <v>24</v>
      </c>
      <c r="J26" s="20">
        <f>LARGE((B20:BI20),19)</f>
        <v>1299</v>
      </c>
      <c r="K26" s="20" t="s">
        <v>25</v>
      </c>
      <c r="L26" s="20">
        <f>LARGE((B20:BI20),24)</f>
        <v>1274</v>
      </c>
      <c r="M26" s="21" t="s">
        <v>35</v>
      </c>
      <c r="N26" s="20">
        <f>LARGE((B20:BI20),29)</f>
        <v>1253</v>
      </c>
      <c r="O26" s="21" t="s">
        <v>40</v>
      </c>
      <c r="P26" s="20">
        <f>LARGE((B20:BI20),34)</f>
        <v>1237</v>
      </c>
      <c r="Q26" s="20" t="s">
        <v>61</v>
      </c>
      <c r="R26" s="20">
        <f>LARGE((B20:BI20),39)</f>
        <v>1220</v>
      </c>
      <c r="S26" s="5"/>
      <c r="T26" s="26">
        <v>150</v>
      </c>
      <c r="U26" s="10" t="s">
        <v>26</v>
      </c>
      <c r="V26" s="9"/>
      <c r="W26" s="9" t="s">
        <v>128</v>
      </c>
      <c r="X26" s="9"/>
      <c r="Y26" s="9"/>
      <c r="Z26" s="18"/>
      <c r="AB26" s="10" t="s">
        <v>45</v>
      </c>
      <c r="AC26" s="9"/>
      <c r="AD26" s="9" t="s">
        <v>130</v>
      </c>
      <c r="AF26" s="9"/>
      <c r="AH26" s="9"/>
      <c r="AJ26" s="9"/>
      <c r="AK26" s="10" t="s">
        <v>68</v>
      </c>
      <c r="AL26" s="9"/>
      <c r="AR26" s="10">
        <f>D23-D26</f>
        <v>55</v>
      </c>
      <c r="AS26" s="10" t="s">
        <v>63</v>
      </c>
      <c r="AU26" s="10" t="s">
        <v>84</v>
      </c>
      <c r="BB26" s="10">
        <f>D23-H27</f>
        <v>85</v>
      </c>
      <c r="BC26" s="10" t="s">
        <v>63</v>
      </c>
      <c r="BG26" s="101" t="s">
        <v>99</v>
      </c>
      <c r="BH26" s="55" t="s">
        <v>101</v>
      </c>
    </row>
    <row r="27" spans="1:67" ht="23.1" customHeight="1" thickBot="1" x14ac:dyDescent="0.3">
      <c r="C27" s="20" t="s">
        <v>27</v>
      </c>
      <c r="D27" s="20">
        <f>LARGE((B20:BI20),5)</f>
        <v>1343</v>
      </c>
      <c r="E27" s="20" t="s">
        <v>28</v>
      </c>
      <c r="F27" s="20">
        <f>LARGE((B20:BI20),10)</f>
        <v>1334</v>
      </c>
      <c r="G27" s="20" t="s">
        <v>29</v>
      </c>
      <c r="H27" s="20">
        <f>LARGE((B20:BI20),15)</f>
        <v>1315</v>
      </c>
      <c r="I27" s="20" t="s">
        <v>30</v>
      </c>
      <c r="J27" s="20">
        <f>LARGE((B20:BI20),20)</f>
        <v>1294</v>
      </c>
      <c r="K27" s="20" t="s">
        <v>31</v>
      </c>
      <c r="L27" s="20">
        <f>LARGE((B20:BI20),25)</f>
        <v>1270</v>
      </c>
      <c r="M27" s="21" t="s">
        <v>36</v>
      </c>
      <c r="N27" s="20">
        <f>LARGE((B20:BI20),30)</f>
        <v>1245</v>
      </c>
      <c r="O27" s="21" t="s">
        <v>41</v>
      </c>
      <c r="P27" s="20">
        <f>LARGE((B20:BI20),35)</f>
        <v>1228</v>
      </c>
      <c r="Q27" s="20" t="s">
        <v>62</v>
      </c>
      <c r="R27" s="20">
        <f>LARGE((B20:BI20),40)</f>
        <v>1212</v>
      </c>
      <c r="S27" s="5"/>
      <c r="T27" s="26">
        <v>70</v>
      </c>
      <c r="U27" s="10" t="s">
        <v>32</v>
      </c>
      <c r="V27" s="9"/>
      <c r="W27" s="9" t="s">
        <v>131</v>
      </c>
      <c r="X27" s="9"/>
      <c r="Y27" s="9"/>
      <c r="Z27" s="9"/>
      <c r="AB27" s="10" t="s">
        <v>56</v>
      </c>
      <c r="AC27" s="9"/>
      <c r="AD27" s="9"/>
      <c r="AF27" s="9"/>
      <c r="AH27" s="9"/>
      <c r="AJ27" s="9"/>
      <c r="AK27" s="10" t="s">
        <v>65</v>
      </c>
      <c r="AL27" s="9"/>
      <c r="AR27" s="10">
        <f>D23-D27</f>
        <v>57</v>
      </c>
      <c r="AS27" s="10" t="s">
        <v>63</v>
      </c>
      <c r="AU27" s="10" t="s">
        <v>85</v>
      </c>
      <c r="BB27" s="10">
        <f>D23-J27</f>
        <v>106</v>
      </c>
      <c r="BC27" s="10" t="s">
        <v>63</v>
      </c>
      <c r="BG27" s="102" t="s">
        <v>99</v>
      </c>
      <c r="BH27" s="55" t="s">
        <v>133</v>
      </c>
    </row>
    <row r="28" spans="1:67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5"/>
    </row>
    <row r="36" ht="12.95" customHeight="1" x14ac:dyDescent="0.2"/>
  </sheetData>
  <sortState xmlns:xlrd2="http://schemas.microsoft.com/office/spreadsheetml/2017/richdata2" columnSort="1" ref="B1:BI22">
    <sortCondition descending="1" ref="B20:BI20"/>
  </sortState>
  <phoneticPr fontId="0" type="noConversion"/>
  <conditionalFormatting sqref="B2:BI2">
    <cfRule type="aboveAverage" dxfId="53" priority="207"/>
    <cfRule type="aboveAverage" dxfId="52" priority="208" aboveAverage="0"/>
    <cfRule type="top10" dxfId="51" priority="209" rank="1"/>
  </conditionalFormatting>
  <conditionalFormatting sqref="B3:BI3">
    <cfRule type="aboveAverage" dxfId="50" priority="210"/>
    <cfRule type="aboveAverage" dxfId="49" priority="211" aboveAverage="0"/>
    <cfRule type="top10" dxfId="48" priority="212" rank="1"/>
  </conditionalFormatting>
  <conditionalFormatting sqref="B4:BI4">
    <cfRule type="aboveAverage" dxfId="47" priority="213" aboveAverage="0"/>
    <cfRule type="aboveAverage" dxfId="46" priority="214"/>
    <cfRule type="top10" dxfId="45" priority="215" rank="1"/>
  </conditionalFormatting>
  <conditionalFormatting sqref="B5:BI5">
    <cfRule type="aboveAverage" dxfId="44" priority="217"/>
    <cfRule type="top10" dxfId="43" priority="218" rank="1"/>
    <cfRule type="aboveAverage" dxfId="42" priority="216" aboveAverage="0"/>
  </conditionalFormatting>
  <conditionalFormatting sqref="B6:BI6">
    <cfRule type="top10" dxfId="41" priority="221" rank="1"/>
    <cfRule type="aboveAverage" dxfId="40" priority="220"/>
    <cfRule type="aboveAverage" dxfId="39" priority="219" aboveAverage="0"/>
  </conditionalFormatting>
  <conditionalFormatting sqref="B7:BI7">
    <cfRule type="top10" dxfId="38" priority="224" rank="1"/>
    <cfRule type="aboveAverage" dxfId="37" priority="223" aboveAverage="0"/>
    <cfRule type="aboveAverage" dxfId="36" priority="222"/>
  </conditionalFormatting>
  <conditionalFormatting sqref="B8:BI8">
    <cfRule type="top10" dxfId="35" priority="227" rank="1"/>
    <cfRule type="aboveAverage" dxfId="34" priority="226" aboveAverage="0"/>
    <cfRule type="aboveAverage" dxfId="33" priority="225"/>
  </conditionalFormatting>
  <conditionalFormatting sqref="B9:BI9">
    <cfRule type="top10" dxfId="32" priority="192" rank="1"/>
    <cfRule type="aboveAverage" dxfId="31" priority="229"/>
    <cfRule type="aboveAverage" dxfId="30" priority="228" aboveAverage="0"/>
  </conditionalFormatting>
  <conditionalFormatting sqref="B10:BI10">
    <cfRule type="top10" dxfId="29" priority="191" rank="1"/>
    <cfRule type="aboveAverage" dxfId="28" priority="230" aboveAverage="0"/>
    <cfRule type="aboveAverage" dxfId="27" priority="231"/>
  </conditionalFormatting>
  <conditionalFormatting sqref="B11:BI11">
    <cfRule type="aboveAverage" dxfId="26" priority="232"/>
    <cfRule type="aboveAverage" dxfId="25" priority="233" aboveAverage="0"/>
    <cfRule type="top10" dxfId="24" priority="234" rank="1"/>
  </conditionalFormatting>
  <conditionalFormatting sqref="B12:BI12">
    <cfRule type="top10" dxfId="23" priority="193" rank="1"/>
    <cfRule type="aboveAverage" dxfId="22" priority="235" aboveAverage="0"/>
    <cfRule type="aboveAverage" dxfId="21" priority="236"/>
  </conditionalFormatting>
  <conditionalFormatting sqref="B13:BI13">
    <cfRule type="aboveAverage" dxfId="20" priority="238"/>
    <cfRule type="top10" dxfId="19" priority="194" rank="1"/>
    <cfRule type="aboveAverage" dxfId="18" priority="237" aboveAverage="0"/>
  </conditionalFormatting>
  <conditionalFormatting sqref="B14:BI14">
    <cfRule type="aboveAverage" dxfId="17" priority="196" aboveAverage="0"/>
    <cfRule type="top10" dxfId="16" priority="195" rank="1"/>
    <cfRule type="aboveAverage" dxfId="15" priority="197"/>
  </conditionalFormatting>
  <conditionalFormatting sqref="B15:BI15">
    <cfRule type="top10" dxfId="14" priority="198" rank="1"/>
    <cfRule type="aboveAverage" dxfId="13" priority="239" aboveAverage="0"/>
    <cfRule type="aboveAverage" dxfId="12" priority="240"/>
  </conditionalFormatting>
  <conditionalFormatting sqref="B16:BI16">
    <cfRule type="top10" dxfId="11" priority="199" rank="1"/>
    <cfRule type="aboveAverage" dxfId="10" priority="241"/>
    <cfRule type="aboveAverage" dxfId="9" priority="242" aboveAverage="0"/>
  </conditionalFormatting>
  <conditionalFormatting sqref="B17:BI17">
    <cfRule type="top10" dxfId="8" priority="200" rank="1"/>
    <cfRule type="aboveAverage" dxfId="7" priority="243"/>
    <cfRule type="aboveAverage" dxfId="6" priority="244" aboveAverage="0"/>
  </conditionalFormatting>
  <conditionalFormatting sqref="B18:BI18">
    <cfRule type="aboveAverage" dxfId="5" priority="203"/>
    <cfRule type="aboveAverage" dxfId="4" priority="202" aboveAverage="0"/>
    <cfRule type="top10" dxfId="3" priority="201" rank="1"/>
  </conditionalFormatting>
  <conditionalFormatting sqref="B19:BI19">
    <cfRule type="aboveAverage" dxfId="2" priority="206" aboveAverage="0"/>
    <cfRule type="aboveAverage" dxfId="1" priority="205"/>
    <cfRule type="top10" dxfId="0" priority="204" rank="1"/>
  </conditionalFormatting>
  <pageMargins left="0.25" right="0.25" top="0.5" bottom="0.5" header="0.51180555555555551" footer="0.51180555555555551"/>
  <pageSetup scale="61" firstPageNumber="0" fitToWidth="2" orientation="landscape" horizontalDpi="300" verticalDpi="300" r:id="rId1"/>
  <headerFooter alignWithMargins="0"/>
  <rowBreaks count="1" manualBreakCount="1">
    <brk id="1" max="16383" man="1"/>
  </rowBreaks>
  <colBreaks count="1" manualBreakCount="1">
    <brk id="5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 Harper</cp:lastModifiedBy>
  <cp:lastPrinted>2026-01-08T12:43:19Z</cp:lastPrinted>
  <dcterms:created xsi:type="dcterms:W3CDTF">2010-09-22T12:37:51Z</dcterms:created>
  <dcterms:modified xsi:type="dcterms:W3CDTF">2026-01-11T19:46:49Z</dcterms:modified>
</cp:coreProperties>
</file>