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C:\Users\jackh\Documents\25 Football Pool\"/>
    </mc:Choice>
  </mc:AlternateContent>
  <xr:revisionPtr revIDLastSave="0" documentId="8_{9DC8790E-106F-4242-A413-BA8CCE6FCE17}" xr6:coauthVersionLast="47" xr6:coauthVersionMax="47" xr10:uidLastSave="{00000000-0000-0000-0000-000000000000}"/>
  <bookViews>
    <workbookView xWindow="-120" yWindow="-120" windowWidth="38640" windowHeight="20625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1" i="1" l="1"/>
  <c r="AB30" i="1" s="1"/>
  <c r="AB33" i="1" s="1"/>
  <c r="AB36" i="1" s="1"/>
  <c r="F30" i="1"/>
  <c r="F33" i="1" s="1"/>
  <c r="F36" i="1" s="1"/>
  <c r="O30" i="1"/>
  <c r="O33" i="1" s="1"/>
  <c r="O36" i="1" s="1"/>
  <c r="AI30" i="1"/>
  <c r="AI33" i="1" s="1"/>
  <c r="AI36" i="1" s="1"/>
  <c r="AH30" i="1"/>
  <c r="AH33" i="1" s="1"/>
  <c r="AH36" i="1" s="1"/>
  <c r="C30" i="1"/>
  <c r="C33" i="1" s="1"/>
  <c r="C36" i="1" s="1"/>
  <c r="R30" i="1"/>
  <c r="R33" i="1" s="1"/>
  <c r="R36" i="1" s="1"/>
  <c r="AZ30" i="1"/>
  <c r="AZ33" i="1" s="1"/>
  <c r="AZ36" i="1" s="1"/>
  <c r="AK30" i="1"/>
  <c r="AK33" i="1" s="1"/>
  <c r="AK36" i="1" s="1"/>
  <c r="BE30" i="1"/>
  <c r="BE33" i="1" s="1"/>
  <c r="BE36" i="1" s="1"/>
  <c r="J21" i="1"/>
  <c r="J30" i="1" s="1"/>
  <c r="J33" i="1" s="1"/>
  <c r="J36" i="1" s="1"/>
  <c r="K21" i="1"/>
  <c r="K30" i="1" s="1"/>
  <c r="K33" i="1" s="1"/>
  <c r="K36" i="1" s="1"/>
  <c r="S21" i="1"/>
  <c r="S30" i="1" s="1"/>
  <c r="S33" i="1" s="1"/>
  <c r="S36" i="1" s="1"/>
  <c r="AG21" i="1"/>
  <c r="AG30" i="1" s="1"/>
  <c r="AG33" i="1" s="1"/>
  <c r="AG36" i="1" s="1"/>
  <c r="F21" i="1"/>
  <c r="U21" i="1"/>
  <c r="U30" i="1" s="1"/>
  <c r="U33" i="1" s="1"/>
  <c r="U36" i="1" s="1"/>
  <c r="Q21" i="1"/>
  <c r="Q30" i="1" s="1"/>
  <c r="Q33" i="1" s="1"/>
  <c r="Q36" i="1" s="1"/>
  <c r="AF21" i="1"/>
  <c r="AF30" i="1" s="1"/>
  <c r="AF33" i="1" s="1"/>
  <c r="AF36" i="1" s="1"/>
  <c r="P21" i="1"/>
  <c r="P30" i="1" s="1"/>
  <c r="P33" i="1" s="1"/>
  <c r="P36" i="1" s="1"/>
  <c r="E21" i="1"/>
  <c r="E30" i="1" s="1"/>
  <c r="E33" i="1" s="1"/>
  <c r="E36" i="1" s="1"/>
  <c r="T21" i="1"/>
  <c r="T30" i="1" s="1"/>
  <c r="T33" i="1" s="1"/>
  <c r="T36" i="1" s="1"/>
  <c r="O21" i="1"/>
  <c r="M21" i="1"/>
  <c r="M30" i="1" s="1"/>
  <c r="M33" i="1" s="1"/>
  <c r="M36" i="1" s="1"/>
  <c r="AD21" i="1"/>
  <c r="AD30" i="1" s="1"/>
  <c r="AD33" i="1" s="1"/>
  <c r="AD36" i="1" s="1"/>
  <c r="AN21" i="1"/>
  <c r="AN30" i="1" s="1"/>
  <c r="AN33" i="1" s="1"/>
  <c r="AN36" i="1" s="1"/>
  <c r="BA21" i="1"/>
  <c r="BA30" i="1" s="1"/>
  <c r="BA33" i="1" s="1"/>
  <c r="BA36" i="1" s="1"/>
  <c r="AI21" i="1"/>
  <c r="N21" i="1"/>
  <c r="N30" i="1" s="1"/>
  <c r="N33" i="1" s="1"/>
  <c r="N36" i="1" s="1"/>
  <c r="AQ21" i="1"/>
  <c r="AQ30" i="1" s="1"/>
  <c r="AQ33" i="1" s="1"/>
  <c r="AQ36" i="1" s="1"/>
  <c r="AR21" i="1"/>
  <c r="AR30" i="1" s="1"/>
  <c r="AR33" i="1" s="1"/>
  <c r="AR36" i="1" s="1"/>
  <c r="AV21" i="1"/>
  <c r="AV30" i="1" s="1"/>
  <c r="AV33" i="1" s="1"/>
  <c r="AV36" i="1" s="1"/>
  <c r="X21" i="1"/>
  <c r="X30" i="1" s="1"/>
  <c r="X33" i="1" s="1"/>
  <c r="X36" i="1" s="1"/>
  <c r="BC21" i="1"/>
  <c r="BC30" i="1" s="1"/>
  <c r="BC33" i="1" s="1"/>
  <c r="BC36" i="1" s="1"/>
  <c r="AH21" i="1"/>
  <c r="AL21" i="1"/>
  <c r="AL30" i="1" s="1"/>
  <c r="AL33" i="1" s="1"/>
  <c r="AL36" i="1" s="1"/>
  <c r="Z21" i="1"/>
  <c r="Z30" i="1" s="1"/>
  <c r="Z33" i="1" s="1"/>
  <c r="Z36" i="1" s="1"/>
  <c r="D21" i="1"/>
  <c r="D30" i="1" s="1"/>
  <c r="D33" i="1" s="1"/>
  <c r="D36" i="1" s="1"/>
  <c r="AS21" i="1"/>
  <c r="AS30" i="1" s="1"/>
  <c r="AS33" i="1" s="1"/>
  <c r="AS36" i="1" s="1"/>
  <c r="C21" i="1"/>
  <c r="AJ21" i="1"/>
  <c r="AJ30" i="1" s="1"/>
  <c r="AJ33" i="1" s="1"/>
  <c r="AJ36" i="1" s="1"/>
  <c r="G21" i="1"/>
  <c r="G30" i="1" s="1"/>
  <c r="G33" i="1" s="1"/>
  <c r="G36" i="1" s="1"/>
  <c r="AC21" i="1"/>
  <c r="AC30" i="1" s="1"/>
  <c r="AC33" i="1" s="1"/>
  <c r="AC36" i="1" s="1"/>
  <c r="H21" i="1"/>
  <c r="H30" i="1" s="1"/>
  <c r="H33" i="1" s="1"/>
  <c r="H36" i="1" s="1"/>
  <c r="V21" i="1"/>
  <c r="V30" i="1" s="1"/>
  <c r="V33" i="1" s="1"/>
  <c r="V36" i="1" s="1"/>
  <c r="AO21" i="1"/>
  <c r="AO30" i="1" s="1"/>
  <c r="AO33" i="1" s="1"/>
  <c r="AO36" i="1" s="1"/>
  <c r="R21" i="1"/>
  <c r="AM21" i="1"/>
  <c r="AM30" i="1" s="1"/>
  <c r="AM33" i="1" s="1"/>
  <c r="AM36" i="1" s="1"/>
  <c r="B21" i="1"/>
  <c r="B30" i="1" s="1"/>
  <c r="B33" i="1" s="1"/>
  <c r="B36" i="1" s="1"/>
  <c r="AA21" i="1"/>
  <c r="AA30" i="1" s="1"/>
  <c r="AA33" i="1" s="1"/>
  <c r="AA36" i="1" s="1"/>
  <c r="I21" i="1"/>
  <c r="I30" i="1" s="1"/>
  <c r="I33" i="1" s="1"/>
  <c r="I36" i="1" s="1"/>
  <c r="AZ21" i="1"/>
  <c r="AW21" i="1"/>
  <c r="AW30" i="1" s="1"/>
  <c r="AW33" i="1" s="1"/>
  <c r="AW36" i="1" s="1"/>
  <c r="AY21" i="1"/>
  <c r="AY30" i="1" s="1"/>
  <c r="AY33" i="1" s="1"/>
  <c r="AY36" i="1" s="1"/>
  <c r="L21" i="1"/>
  <c r="L30" i="1" s="1"/>
  <c r="L33" i="1" s="1"/>
  <c r="L36" i="1" s="1"/>
  <c r="AE21" i="1"/>
  <c r="AE30" i="1" s="1"/>
  <c r="AE33" i="1" s="1"/>
  <c r="AE36" i="1" s="1"/>
  <c r="AT21" i="1"/>
  <c r="AT30" i="1" s="1"/>
  <c r="AT33" i="1" s="1"/>
  <c r="AT36" i="1" s="1"/>
  <c r="AP21" i="1"/>
  <c r="AP30" i="1" s="1"/>
  <c r="AP33" i="1" s="1"/>
  <c r="AP36" i="1" s="1"/>
  <c r="AK21" i="1"/>
  <c r="BB21" i="1"/>
  <c r="BB30" i="1" s="1"/>
  <c r="BB33" i="1" s="1"/>
  <c r="BB36" i="1" s="1"/>
  <c r="AU21" i="1"/>
  <c r="AU30" i="1" s="1"/>
  <c r="AU33" i="1" s="1"/>
  <c r="AU36" i="1" s="1"/>
  <c r="W21" i="1"/>
  <c r="W30" i="1" s="1"/>
  <c r="W33" i="1" s="1"/>
  <c r="W36" i="1" s="1"/>
  <c r="BD21" i="1"/>
  <c r="BD30" i="1" s="1"/>
  <c r="BD33" i="1" s="1"/>
  <c r="BD36" i="1" s="1"/>
  <c r="BE21" i="1"/>
  <c r="BF21" i="1"/>
  <c r="BF30" i="1" s="1"/>
  <c r="BF33" i="1" s="1"/>
  <c r="BF36" i="1" s="1"/>
  <c r="AX21" i="1"/>
  <c r="AX30" i="1" s="1"/>
  <c r="AX33" i="1" s="1"/>
  <c r="AX36" i="1" s="1"/>
  <c r="BG21" i="1"/>
  <c r="BG30" i="1" s="1"/>
  <c r="BG33" i="1" s="1"/>
  <c r="BG36" i="1" s="1"/>
  <c r="Y21" i="1"/>
  <c r="Y30" i="1" s="1"/>
  <c r="Y33" i="1" s="1"/>
  <c r="Y36" i="1" s="1"/>
  <c r="AH42" i="1"/>
  <c r="AH41" i="1"/>
  <c r="AH40" i="1"/>
  <c r="BH34" i="1" l="1"/>
  <c r="BH32" i="1"/>
  <c r="BH23" i="1"/>
  <c r="BH16" i="1"/>
  <c r="BH14" i="1"/>
  <c r="BH13" i="1"/>
  <c r="BH11" i="1"/>
  <c r="BH10" i="1"/>
  <c r="BH9" i="1"/>
  <c r="BH5" i="1"/>
  <c r="BJ38" i="1" l="1"/>
  <c r="BH22" i="1" l="1"/>
  <c r="BH17" i="1"/>
  <c r="BH15" i="1"/>
  <c r="BH8" i="1"/>
  <c r="BJ35" i="1" l="1"/>
  <c r="BK35" i="1" s="1"/>
  <c r="BJ34" i="1"/>
  <c r="BK34" i="1" s="1"/>
  <c r="BJ29" i="1"/>
  <c r="BK29" i="1" s="1"/>
  <c r="BJ28" i="1"/>
  <c r="BK28" i="1" s="1"/>
  <c r="BJ25" i="1"/>
  <c r="BK25" i="1" s="1"/>
  <c r="BJ26" i="1"/>
  <c r="BK26" i="1" s="1"/>
  <c r="BJ27" i="1"/>
  <c r="BK27" i="1" s="1"/>
  <c r="BJ31" i="1"/>
  <c r="BK31" i="1" s="1"/>
  <c r="BJ32" i="1"/>
  <c r="BK32" i="1" s="1"/>
  <c r="BJ24" i="1"/>
  <c r="BK24" i="1" s="1"/>
  <c r="BJ4" i="1"/>
  <c r="BK4" i="1" s="1"/>
  <c r="BJ5" i="1"/>
  <c r="BK5" i="1" s="1"/>
  <c r="BJ6" i="1"/>
  <c r="BK6" i="1" s="1"/>
  <c r="BJ7" i="1"/>
  <c r="BK7" i="1" s="1"/>
  <c r="BJ8" i="1"/>
  <c r="BK8" i="1" s="1"/>
  <c r="BJ9" i="1"/>
  <c r="BK9" i="1" s="1"/>
  <c r="BJ10" i="1"/>
  <c r="BK10" i="1" s="1"/>
  <c r="BJ11" i="1"/>
  <c r="BK11" i="1" s="1"/>
  <c r="BJ12" i="1"/>
  <c r="BK12" i="1" s="1"/>
  <c r="BJ13" i="1"/>
  <c r="BK13" i="1" s="1"/>
  <c r="BJ14" i="1"/>
  <c r="BK14" i="1" s="1"/>
  <c r="BJ15" i="1"/>
  <c r="BK15" i="1" s="1"/>
  <c r="BJ16" i="1"/>
  <c r="BK16" i="1" s="1"/>
  <c r="BJ17" i="1"/>
  <c r="BK17" i="1" s="1"/>
  <c r="BJ18" i="1"/>
  <c r="BK18" i="1" s="1"/>
  <c r="BJ19" i="1"/>
  <c r="BK19" i="1" s="1"/>
  <c r="BJ20" i="1"/>
  <c r="BK20" i="1" s="1"/>
  <c r="BJ22" i="1"/>
  <c r="BK22" i="1" s="1"/>
  <c r="BJ23" i="1"/>
  <c r="BK23" i="1" s="1"/>
  <c r="BJ3" i="1"/>
  <c r="BK3" i="1" s="1"/>
  <c r="BH28" i="1"/>
  <c r="BH20" i="1"/>
  <c r="BH35" i="1" l="1"/>
  <c r="BH29" i="1"/>
  <c r="BH31" i="1"/>
  <c r="BH27" i="1"/>
  <c r="BH25" i="1"/>
  <c r="BH12" i="1"/>
  <c r="BH26" i="1"/>
  <c r="AL43" i="1"/>
  <c r="AH43" i="1" l="1"/>
  <c r="BH7" i="1"/>
  <c r="BH6" i="1"/>
  <c r="BH18" i="1" l="1"/>
  <c r="BH19" i="1" l="1"/>
  <c r="BH4" i="1" l="1"/>
  <c r="BI36" i="1" l="1"/>
  <c r="C1" i="1"/>
  <c r="D1" i="1" s="1"/>
  <c r="E1" i="1" s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  <c r="AC1" i="1" s="1"/>
  <c r="AD1" i="1" s="1"/>
  <c r="AE1" i="1" s="1"/>
  <c r="AF1" i="1" s="1"/>
  <c r="AG1" i="1" s="1"/>
  <c r="AH1" i="1" s="1"/>
  <c r="AI1" i="1" s="1"/>
  <c r="AJ1" i="1" s="1"/>
  <c r="AK1" i="1" s="1"/>
  <c r="AL1" i="1" s="1"/>
  <c r="AM1" i="1" s="1"/>
  <c r="AN1" i="1" s="1"/>
  <c r="AO1" i="1" s="1"/>
  <c r="AP1" i="1" s="1"/>
  <c r="AQ1" i="1" s="1"/>
  <c r="AR1" i="1" s="1"/>
  <c r="AS1" i="1" s="1"/>
  <c r="AT1" i="1" s="1"/>
  <c r="AU1" i="1" s="1"/>
  <c r="AV1" i="1" s="1"/>
  <c r="AW1" i="1" s="1"/>
  <c r="AX1" i="1" s="1"/>
  <c r="AY1" i="1" s="1"/>
  <c r="AZ1" i="1" s="1"/>
  <c r="BA1" i="1" s="1"/>
  <c r="BB1" i="1" s="1"/>
  <c r="BC1" i="1" s="1"/>
  <c r="BD1" i="1" l="1"/>
  <c r="BE1" i="1" s="1"/>
  <c r="BF1" i="1" s="1"/>
  <c r="BG1" i="1" s="1"/>
  <c r="BJ36" i="1"/>
  <c r="BH36" i="1" s="1"/>
  <c r="AD40" i="1" l="1"/>
</calcChain>
</file>

<file path=xl/sharedStrings.xml><?xml version="1.0" encoding="utf-8"?>
<sst xmlns="http://schemas.openxmlformats.org/spreadsheetml/2006/main" count="176" uniqueCount="124">
  <si>
    <t>TEAMS</t>
  </si>
  <si>
    <t>Final Score</t>
  </si>
  <si>
    <t>Morn. subtotal</t>
  </si>
  <si>
    <t>Sun. day subtotal</t>
  </si>
  <si>
    <t>Sunday subtotal</t>
  </si>
  <si>
    <t>Final totals</t>
  </si>
  <si>
    <t>TIE BREAKER</t>
  </si>
  <si>
    <t xml:space="preserve">ave. pts. </t>
  </si>
  <si>
    <t>totals are "total possible" or potential scores until zero'd out!</t>
  </si>
  <si>
    <t xml:space="preserve"> Dave Richards</t>
  </si>
  <si>
    <t xml:space="preserve"> Tom Brendgard</t>
  </si>
  <si>
    <t xml:space="preserve"> Jennie P.</t>
  </si>
  <si>
    <t xml:space="preserve"> Ross Malmstrom</t>
  </si>
  <si>
    <t xml:space="preserve"> Shawn Smith</t>
  </si>
  <si>
    <t xml:space="preserve"> Jay Newell</t>
  </si>
  <si>
    <t xml:space="preserve"> Steve Colburn</t>
  </si>
  <si>
    <t xml:space="preserve"> Jack Harper</t>
  </si>
  <si>
    <t xml:space="preserve"> Tracy Burd</t>
  </si>
  <si>
    <t xml:space="preserve"> George Ulrickson</t>
  </si>
  <si>
    <t xml:space="preserve"> Zane Smith</t>
  </si>
  <si>
    <t xml:space="preserve"> Mikey J</t>
  </si>
  <si>
    <t xml:space="preserve"> Matt Carter</t>
  </si>
  <si>
    <t xml:space="preserve"> Brad Sunnarborg</t>
  </si>
  <si>
    <t xml:space="preserve"> Tony Duncan</t>
  </si>
  <si>
    <t xml:space="preserve"> Jamie B.</t>
  </si>
  <si>
    <t xml:space="preserve"> number picked</t>
  </si>
  <si>
    <t xml:space="preserve"> average if picked</t>
  </si>
  <si>
    <t>Prize Money $$</t>
  </si>
  <si>
    <t xml:space="preserve"> TEAMS</t>
  </si>
  <si>
    <t>$</t>
  </si>
  <si>
    <t>1st</t>
  </si>
  <si>
    <t>2nd</t>
  </si>
  <si>
    <t>3rd</t>
  </si>
  <si>
    <t>NEW SPLIT POT!</t>
  </si>
  <si>
    <t>paying 1st, 2nd, and 3rd place, each week.</t>
  </si>
  <si>
    <t>Welcome to all the new players! Good Luck to all!</t>
  </si>
  <si>
    <t xml:space="preserve"> Mavis D Foss</t>
  </si>
  <si>
    <t xml:space="preserve"> Vikki Muus</t>
  </si>
  <si>
    <t xml:space="preserve"> Luke Kestner</t>
  </si>
  <si>
    <t xml:space="preserve"> Morgann</t>
  </si>
  <si>
    <t xml:space="preserve"> Rick Keller</t>
  </si>
  <si>
    <t xml:space="preserve"> Chris Suralski</t>
  </si>
  <si>
    <t xml:space="preserve"> Pete P.</t>
  </si>
  <si>
    <t>total $$$=</t>
  </si>
  <si>
    <t>DENVER</t>
  </si>
  <si>
    <t xml:space="preserve"> Tyler Keller</t>
  </si>
  <si>
    <t xml:space="preserve"> Kenneth Muus</t>
  </si>
  <si>
    <t>NEW ENGLAND</t>
  </si>
  <si>
    <t xml:space="preserve"> Pam Muus</t>
  </si>
  <si>
    <t xml:space="preserve"> Tyler Kimbrough</t>
  </si>
  <si>
    <t xml:space="preserve"> Brian Leikam</t>
  </si>
  <si>
    <t xml:space="preserve"> Makale Kembel</t>
  </si>
  <si>
    <t xml:space="preserve"> Jayden H.</t>
  </si>
  <si>
    <t xml:space="preserve"> Scot A Toth </t>
  </si>
  <si>
    <t>CAROLINA</t>
  </si>
  <si>
    <t>JACKSONVILLE</t>
  </si>
  <si>
    <t>CINCINNATI</t>
  </si>
  <si>
    <t>NY GIANTS</t>
  </si>
  <si>
    <t>PITTSBURGH</t>
  </si>
  <si>
    <t>CLEVELAND</t>
  </si>
  <si>
    <t>TENNESSEE</t>
  </si>
  <si>
    <t>SEATTLE</t>
  </si>
  <si>
    <t>LA CHARGERS</t>
  </si>
  <si>
    <t>ARIZONA</t>
  </si>
  <si>
    <t>INDIANAPOLIS</t>
  </si>
  <si>
    <t>NEW ORLEANS</t>
  </si>
  <si>
    <t>ATLANTA</t>
  </si>
  <si>
    <t>CHICAGO</t>
  </si>
  <si>
    <t>NO</t>
  </si>
  <si>
    <t>BALTIMORE</t>
  </si>
  <si>
    <t>NY JETS</t>
  </si>
  <si>
    <t>LAS VEGAS</t>
  </si>
  <si>
    <t xml:space="preserve"> Tom Shupak</t>
  </si>
  <si>
    <t xml:space="preserve"> Deb Shupak</t>
  </si>
  <si>
    <t xml:space="preserve"> Parker Foss</t>
  </si>
  <si>
    <t>HOUSTON</t>
  </si>
  <si>
    <t xml:space="preserve"> Jami McNea</t>
  </si>
  <si>
    <t>SAN FRANCISCO</t>
  </si>
  <si>
    <t>TAMPA BAY</t>
  </si>
  <si>
    <t>DALLAS</t>
  </si>
  <si>
    <t xml:space="preserve"> Aaron Keller</t>
  </si>
  <si>
    <t xml:space="preserve"> Dusty Raynock</t>
  </si>
  <si>
    <t xml:space="preserve"> Pam Brendgord</t>
  </si>
  <si>
    <t xml:space="preserve"> Lindsey Obrecht</t>
  </si>
  <si>
    <t xml:space="preserve"> Dean Ronan</t>
  </si>
  <si>
    <t xml:space="preserve"> Jessica Urbanski</t>
  </si>
  <si>
    <t xml:space="preserve"> Reed Snider</t>
  </si>
  <si>
    <t>LA RAMS</t>
  </si>
  <si>
    <t xml:space="preserve"> Ernie Stambaugh</t>
  </si>
  <si>
    <t xml:space="preserve"> Lee Hertoghe Jr</t>
  </si>
  <si>
    <t xml:space="preserve"> Leland Hertoghe Sr</t>
  </si>
  <si>
    <t xml:space="preserve"> Noah Ellis</t>
  </si>
  <si>
    <t>DETROIT</t>
  </si>
  <si>
    <t>KANSAS CITY</t>
  </si>
  <si>
    <t xml:space="preserve"> Kyndra Elmore</t>
  </si>
  <si>
    <t xml:space="preserve"> Gabe Elmore</t>
  </si>
  <si>
    <t xml:space="preserve"> Kelsey Hunt</t>
  </si>
  <si>
    <t xml:space="preserve"> P.P. Lee </t>
  </si>
  <si>
    <t xml:space="preserve"> P&amp;LM</t>
  </si>
  <si>
    <t xml:space="preserve"> Ty Toth</t>
  </si>
  <si>
    <t xml:space="preserve"> Tracy Toth</t>
  </si>
  <si>
    <t>MINNESOTA</t>
  </si>
  <si>
    <t>PHILADELPHIA</t>
  </si>
  <si>
    <t>LAST MAN PICK</t>
  </si>
  <si>
    <t xml:space="preserve">Last Man Standing </t>
  </si>
  <si>
    <t>remaining</t>
  </si>
  <si>
    <t>eliminated</t>
  </si>
  <si>
    <t xml:space="preserve"> Mikaela Barnes</t>
  </si>
  <si>
    <t xml:space="preserve"> Joshua </t>
  </si>
  <si>
    <t xml:space="preserve"> Matt Delgadillo</t>
  </si>
  <si>
    <t xml:space="preserve"> Jason Foss</t>
  </si>
  <si>
    <t>X</t>
  </si>
  <si>
    <t>DAL</t>
  </si>
  <si>
    <t>Week 3</t>
  </si>
  <si>
    <t>GREEN BAY</t>
  </si>
  <si>
    <t>WASHINGTON</t>
  </si>
  <si>
    <t>GB</t>
  </si>
  <si>
    <t>KAN</t>
  </si>
  <si>
    <t>TAM</t>
  </si>
  <si>
    <t>SEA</t>
  </si>
  <si>
    <t>GRE</t>
  </si>
  <si>
    <t>ATL</t>
  </si>
  <si>
    <t>PHI</t>
  </si>
  <si>
    <t>$530-60-10=$460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</si>
</sst>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mm/dd/yyyy"/>
  </numFmts>
  <fonts count="18" x14ac:knownFonts="1">
    <font>
      <sz val="10"/>
      <name val="Arial"/>
      <family val="2"/>
    </font>
    <font>
      <sz val="10"/>
      <name val="Century Gothic"/>
      <family val="2"/>
    </font>
    <font>
      <sz val="9"/>
      <name val="Tahoma"/>
      <family val="2"/>
    </font>
    <font>
      <b/>
      <sz val="9"/>
      <name val="Tahoma"/>
      <family val="2"/>
    </font>
    <font>
      <sz val="9"/>
      <name val="Century Gothic"/>
      <family val="2"/>
    </font>
    <font>
      <b/>
      <sz val="10"/>
      <name val="Arial"/>
      <family val="2"/>
    </font>
    <font>
      <b/>
      <sz val="9"/>
      <name val="Century Gothic"/>
      <family val="2"/>
    </font>
    <font>
      <b/>
      <sz val="10"/>
      <name val="Century Gothic"/>
      <family val="2"/>
    </font>
    <font>
      <b/>
      <sz val="11"/>
      <name val="Arial"/>
      <family val="2"/>
    </font>
    <font>
      <b/>
      <sz val="8"/>
      <name val="Tahoma"/>
      <family val="2"/>
    </font>
    <font>
      <b/>
      <sz val="12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10"/>
      <color theme="2" tint="-9.9978637043366805E-2"/>
      <name val="Arial"/>
      <family val="2"/>
    </font>
    <font>
      <b/>
      <sz val="9"/>
      <name val="Arial"/>
      <family val="2"/>
    </font>
    <font>
      <strike/>
      <sz val="9"/>
      <color theme="0" tint="-0.34998626667073579"/>
      <name val="Tahoma"/>
      <family val="2"/>
    </font>
    <font>
      <strike/>
      <sz val="9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16" fontId="0" fillId="0" borderId="0" xfId="0" applyNumberFormat="1"/>
    <xf numFmtId="0" fontId="5" fillId="0" borderId="0" xfId="0" applyFont="1"/>
    <xf numFmtId="1" fontId="0" fillId="0" borderId="0" xfId="0" applyNumberFormat="1" applyAlignment="1">
      <alignment horizontal="center"/>
    </xf>
    <xf numFmtId="0" fontId="5" fillId="0" borderId="1" xfId="0" applyFont="1" applyBorder="1" applyAlignment="1">
      <alignment horizontal="center" textRotation="90"/>
    </xf>
    <xf numFmtId="0" fontId="3" fillId="0" borderId="2" xfId="0" applyFont="1" applyBorder="1" applyAlignment="1" applyProtection="1">
      <alignment horizontal="center" vertical="center" wrapText="1"/>
      <protection locked="0"/>
    </xf>
    <xf numFmtId="164" fontId="2" fillId="0" borderId="5" xfId="0" applyNumberFormat="1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164" fontId="2" fillId="0" borderId="8" xfId="0" applyNumberFormat="1" applyFont="1" applyBorder="1" applyAlignment="1" applyProtection="1">
      <alignment horizontal="center" vertical="center"/>
      <protection locked="0"/>
    </xf>
    <xf numFmtId="164" fontId="2" fillId="0" borderId="9" xfId="0" applyNumberFormat="1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164" fontId="2" fillId="0" borderId="2" xfId="0" applyNumberFormat="1" applyFont="1" applyBorder="1" applyAlignment="1" applyProtection="1">
      <alignment horizontal="center" vertical="center"/>
      <protection locked="0"/>
    </xf>
    <xf numFmtId="164" fontId="2" fillId="0" borderId="10" xfId="0" applyNumberFormat="1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0" fillId="3" borderId="0" xfId="0" applyFill="1"/>
    <xf numFmtId="0" fontId="12" fillId="0" borderId="14" xfId="0" applyFont="1" applyBorder="1" applyAlignment="1">
      <alignment horizontal="center" textRotation="90"/>
    </xf>
    <xf numFmtId="0" fontId="11" fillId="0" borderId="14" xfId="0" applyFont="1" applyBorder="1"/>
    <xf numFmtId="0" fontId="11" fillId="0" borderId="15" xfId="0" applyFont="1" applyBorder="1"/>
    <xf numFmtId="0" fontId="11" fillId="0" borderId="16" xfId="0" applyFont="1" applyBorder="1"/>
    <xf numFmtId="0" fontId="0" fillId="0" borderId="15" xfId="0" applyBorder="1"/>
    <xf numFmtId="0" fontId="0" fillId="4" borderId="0" xfId="0" applyFill="1"/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11" fillId="0" borderId="27" xfId="0" applyFont="1" applyBorder="1"/>
    <xf numFmtId="0" fontId="11" fillId="0" borderId="20" xfId="0" applyFont="1" applyBorder="1"/>
    <xf numFmtId="0" fontId="5" fillId="0" borderId="3" xfId="0" applyFont="1" applyBorder="1" applyAlignment="1">
      <alignment horizontal="center" textRotation="90"/>
    </xf>
    <xf numFmtId="0" fontId="2" fillId="0" borderId="28" xfId="0" applyFont="1" applyBorder="1" applyAlignment="1">
      <alignment horizontal="center" vertical="center"/>
    </xf>
    <xf numFmtId="0" fontId="0" fillId="0" borderId="30" xfId="0" applyBorder="1"/>
    <xf numFmtId="9" fontId="0" fillId="0" borderId="31" xfId="0" applyNumberFormat="1" applyBorder="1"/>
    <xf numFmtId="0" fontId="0" fillId="0" borderId="31" xfId="0" applyBorder="1" applyAlignment="1">
      <alignment horizontal="right"/>
    </xf>
    <xf numFmtId="0" fontId="0" fillId="0" borderId="31" xfId="0" applyBorder="1"/>
    <xf numFmtId="0" fontId="0" fillId="0" borderId="32" xfId="0" applyBorder="1"/>
    <xf numFmtId="0" fontId="0" fillId="0" borderId="24" xfId="0" applyBorder="1"/>
    <xf numFmtId="9" fontId="0" fillId="0" borderId="0" xfId="0" applyNumberFormat="1"/>
    <xf numFmtId="0" fontId="0" fillId="0" borderId="0" xfId="0" applyAlignment="1">
      <alignment horizontal="right"/>
    </xf>
    <xf numFmtId="0" fontId="0" fillId="0" borderId="33" xfId="0" applyBorder="1"/>
    <xf numFmtId="0" fontId="0" fillId="0" borderId="17" xfId="0" applyBorder="1"/>
    <xf numFmtId="9" fontId="0" fillId="0" borderId="34" xfId="0" applyNumberFormat="1" applyBorder="1"/>
    <xf numFmtId="0" fontId="0" fillId="0" borderId="34" xfId="0" applyBorder="1" applyAlignment="1">
      <alignment horizontal="right"/>
    </xf>
    <xf numFmtId="0" fontId="0" fillId="0" borderId="34" xfId="0" applyBorder="1"/>
    <xf numFmtId="0" fontId="0" fillId="0" borderId="35" xfId="0" applyBorder="1"/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14" fillId="0" borderId="0" xfId="0" applyFont="1"/>
    <xf numFmtId="0" fontId="15" fillId="0" borderId="29" xfId="0" applyFont="1" applyBorder="1" applyAlignment="1">
      <alignment horizontal="center" vertical="center"/>
    </xf>
    <xf numFmtId="0" fontId="11" fillId="0" borderId="36" xfId="0" applyFont="1" applyBorder="1"/>
    <xf numFmtId="0" fontId="10" fillId="5" borderId="37" xfId="0" applyFont="1" applyFill="1" applyBorder="1" applyAlignment="1">
      <alignment horizontal="center" vertical="center"/>
    </xf>
    <xf numFmtId="0" fontId="10" fillId="5" borderId="38" xfId="0" applyFont="1" applyFill="1" applyBorder="1" applyAlignment="1">
      <alignment horizontal="center" vertical="center"/>
    </xf>
    <xf numFmtId="0" fontId="10" fillId="5" borderId="39" xfId="0" applyFont="1" applyFill="1" applyBorder="1" applyAlignment="1">
      <alignment horizontal="center" vertical="center"/>
    </xf>
    <xf numFmtId="0" fontId="11" fillId="0" borderId="32" xfId="0" applyFont="1" applyBorder="1"/>
    <xf numFmtId="0" fontId="10" fillId="0" borderId="25" xfId="0" applyFont="1" applyBorder="1" applyAlignment="1">
      <alignment horizontal="center" vertical="center"/>
    </xf>
    <xf numFmtId="0" fontId="11" fillId="0" borderId="41" xfId="0" applyFont="1" applyBorder="1"/>
    <xf numFmtId="0" fontId="2" fillId="0" borderId="4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10" fillId="5" borderId="28" xfId="0" applyFont="1" applyFill="1" applyBorder="1" applyAlignment="1">
      <alignment horizontal="center" vertical="center"/>
    </xf>
    <xf numFmtId="0" fontId="10" fillId="5" borderId="29" xfId="0" applyFont="1" applyFill="1" applyBorder="1" applyAlignment="1">
      <alignment horizontal="center" vertical="center"/>
    </xf>
    <xf numFmtId="0" fontId="10" fillId="5" borderId="43" xfId="0" applyFont="1" applyFill="1" applyBorder="1" applyAlignment="1">
      <alignment horizontal="center" vertical="center"/>
    </xf>
    <xf numFmtId="0" fontId="10" fillId="5" borderId="46" xfId="0" applyFont="1" applyFill="1" applyBorder="1" applyAlignment="1">
      <alignment horizontal="center" vertical="center"/>
    </xf>
    <xf numFmtId="0" fontId="2" fillId="0" borderId="47" xfId="0" applyFont="1" applyBorder="1" applyAlignment="1" applyProtection="1">
      <alignment horizontal="center" vertical="center"/>
      <protection locked="0"/>
    </xf>
    <xf numFmtId="0" fontId="2" fillId="2" borderId="47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10" fillId="0" borderId="49" xfId="0" applyFont="1" applyBorder="1" applyAlignment="1">
      <alignment horizontal="center" vertical="center"/>
    </xf>
    <xf numFmtId="0" fontId="11" fillId="0" borderId="0" xfId="0" applyFont="1"/>
    <xf numFmtId="0" fontId="9" fillId="0" borderId="22" xfId="0" applyFont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4" fillId="0" borderId="50" xfId="0" applyFont="1" applyBorder="1" applyAlignment="1">
      <alignment horizontal="center" vertical="center"/>
    </xf>
    <xf numFmtId="0" fontId="9" fillId="0" borderId="14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center" vertical="center"/>
    </xf>
    <xf numFmtId="6" fontId="0" fillId="0" borderId="14" xfId="0" applyNumberFormat="1" applyBorder="1" applyAlignment="1">
      <alignment horizontal="center" vertical="center"/>
    </xf>
    <xf numFmtId="0" fontId="13" fillId="0" borderId="33" xfId="0" applyFont="1" applyBorder="1"/>
    <xf numFmtId="164" fontId="16" fillId="0" borderId="9" xfId="0" applyNumberFormat="1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2" borderId="5" xfId="0" applyFont="1" applyFill="1" applyBorder="1" applyAlignment="1" applyProtection="1">
      <alignment horizontal="center" vertical="center"/>
      <protection locked="0"/>
    </xf>
    <xf numFmtId="0" fontId="16" fillId="2" borderId="15" xfId="0" applyFont="1" applyFill="1" applyBorder="1" applyAlignment="1" applyProtection="1">
      <alignment horizontal="center" vertical="center"/>
      <protection locked="0"/>
    </xf>
    <xf numFmtId="0" fontId="16" fillId="0" borderId="28" xfId="0" applyFont="1" applyBorder="1" applyAlignment="1">
      <alignment horizontal="center" vertical="center"/>
    </xf>
    <xf numFmtId="0" fontId="16" fillId="0" borderId="8" xfId="0" applyFont="1" applyBorder="1" applyAlignment="1" applyProtection="1">
      <alignment horizontal="center" vertical="center"/>
      <protection locked="0"/>
    </xf>
    <xf numFmtId="0" fontId="16" fillId="2" borderId="8" xfId="0" applyFont="1" applyFill="1" applyBorder="1" applyAlignment="1" applyProtection="1">
      <alignment horizontal="center" vertical="center"/>
      <protection locked="0"/>
    </xf>
    <xf numFmtId="0" fontId="16" fillId="2" borderId="3" xfId="0" applyFont="1" applyFill="1" applyBorder="1" applyAlignment="1" applyProtection="1">
      <alignment horizontal="center" vertical="center"/>
      <protection locked="0"/>
    </xf>
    <xf numFmtId="0" fontId="16" fillId="0" borderId="29" xfId="0" applyFont="1" applyBorder="1" applyAlignment="1">
      <alignment horizontal="center" vertical="center"/>
    </xf>
    <xf numFmtId="164" fontId="16" fillId="0" borderId="7" xfId="0" applyNumberFormat="1" applyFont="1" applyBorder="1" applyAlignment="1" applyProtection="1">
      <alignment horizontal="center" vertical="center"/>
      <protection locked="0"/>
    </xf>
    <xf numFmtId="0" fontId="16" fillId="0" borderId="42" xfId="0" applyFont="1" applyBorder="1" applyAlignment="1">
      <alignment horizontal="center" vertical="center"/>
    </xf>
    <xf numFmtId="164" fontId="16" fillId="0" borderId="6" xfId="0" applyNumberFormat="1" applyFont="1" applyBorder="1" applyAlignment="1" applyProtection="1">
      <alignment horizontal="center" vertical="center"/>
      <protection locked="0"/>
    </xf>
    <xf numFmtId="164" fontId="16" fillId="0" borderId="11" xfId="0" applyNumberFormat="1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center" vertical="center"/>
      <protection locked="0"/>
    </xf>
    <xf numFmtId="164" fontId="16" fillId="0" borderId="5" xfId="0" applyNumberFormat="1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2" borderId="14" xfId="0" applyFont="1" applyFill="1" applyBorder="1" applyAlignment="1" applyProtection="1">
      <alignment horizontal="center" vertical="center"/>
      <protection locked="0"/>
    </xf>
    <xf numFmtId="164" fontId="16" fillId="0" borderId="8" xfId="0" applyNumberFormat="1" applyFont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6" fillId="2" borderId="26" xfId="0" applyFont="1" applyFill="1" applyBorder="1" applyAlignment="1" applyProtection="1">
      <alignment horizontal="center" vertical="center"/>
      <protection locked="0"/>
    </xf>
    <xf numFmtId="0" fontId="16" fillId="2" borderId="20" xfId="0" applyFont="1" applyFill="1" applyBorder="1" applyAlignment="1" applyProtection="1">
      <alignment horizontal="center" vertical="center"/>
      <protection locked="0"/>
    </xf>
    <xf numFmtId="0" fontId="16" fillId="2" borderId="21" xfId="0" applyFont="1" applyFill="1" applyBorder="1" applyAlignment="1" applyProtection="1">
      <alignment horizontal="center" vertical="center"/>
      <protection locked="0"/>
    </xf>
    <xf numFmtId="0" fontId="16" fillId="0" borderId="43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textRotation="90"/>
    </xf>
    <xf numFmtId="0" fontId="0" fillId="0" borderId="3" xfId="0" applyFill="1" applyBorder="1" applyAlignment="1">
      <alignment horizontal="center" textRotation="90"/>
    </xf>
    <xf numFmtId="0" fontId="0" fillId="0" borderId="2" xfId="0" applyFill="1" applyBorder="1" applyAlignment="1" applyProtection="1">
      <alignment horizontal="center" textRotation="90" wrapText="1"/>
      <protection locked="0"/>
    </xf>
    <xf numFmtId="0" fontId="0" fillId="0" borderId="2" xfId="0" applyFill="1" applyBorder="1" applyAlignment="1">
      <alignment horizontal="center" textRotation="90" wrapText="1"/>
    </xf>
    <xf numFmtId="0" fontId="0" fillId="0" borderId="4" xfId="0" applyFill="1" applyBorder="1" applyAlignment="1">
      <alignment horizontal="center" textRotation="90"/>
    </xf>
    <xf numFmtId="0" fontId="16" fillId="0" borderId="5" xfId="0" applyFont="1" applyFill="1" applyBorder="1" applyAlignment="1" applyProtection="1">
      <alignment horizontal="center" vertical="center"/>
      <protection locked="0"/>
    </xf>
    <xf numFmtId="0" fontId="16" fillId="0" borderId="15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16" fillId="0" borderId="8" xfId="0" applyFont="1" applyFill="1" applyBorder="1" applyAlignment="1" applyProtection="1">
      <alignment horizontal="center" vertical="center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0" fontId="2" fillId="0" borderId="47" xfId="0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>
      <alignment horizontal="center" vertical="center"/>
    </xf>
    <xf numFmtId="0" fontId="16" fillId="0" borderId="14" xfId="0" applyFont="1" applyFill="1" applyBorder="1" applyAlignment="1" applyProtection="1">
      <alignment horizontal="center" vertical="center"/>
      <protection locked="0"/>
    </xf>
    <xf numFmtId="0" fontId="16" fillId="0" borderId="44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>
      <alignment horizontal="center" vertical="center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2" fillId="0" borderId="27" xfId="0" applyFont="1" applyFill="1" applyBorder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16" fillId="0" borderId="26" xfId="0" applyFont="1" applyFill="1" applyBorder="1" applyAlignment="1" applyProtection="1">
      <alignment horizontal="center" vertical="center"/>
      <protection locked="0"/>
    </xf>
    <xf numFmtId="0" fontId="16" fillId="0" borderId="20" xfId="0" applyFont="1" applyFill="1" applyBorder="1" applyAlignment="1" applyProtection="1">
      <alignment horizontal="center" vertical="center"/>
      <protection locked="0"/>
    </xf>
    <xf numFmtId="0" fontId="16" fillId="0" borderId="21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  <protection locked="0"/>
    </xf>
    <xf numFmtId="0" fontId="4" fillId="0" borderId="27" xfId="0" applyFont="1" applyFill="1" applyBorder="1" applyAlignment="1" applyProtection="1">
      <alignment horizontal="center" vertical="center"/>
      <protection locked="0"/>
    </xf>
    <xf numFmtId="0" fontId="4" fillId="0" borderId="23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 textRotation="90"/>
    </xf>
    <xf numFmtId="0" fontId="5" fillId="2" borderId="1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textRotation="90"/>
    </xf>
    <xf numFmtId="0" fontId="0" fillId="2" borderId="3" xfId="0" applyFill="1" applyBorder="1" applyAlignment="1" applyProtection="1">
      <alignment horizontal="center" textRotation="90" wrapText="1"/>
      <protection locked="0"/>
    </xf>
    <xf numFmtId="0" fontId="0" fillId="2" borderId="4" xfId="0" applyFill="1" applyBorder="1" applyAlignment="1">
      <alignment horizontal="center" textRotation="90"/>
    </xf>
    <xf numFmtId="0" fontId="0" fillId="2" borderId="3" xfId="0" applyFill="1" applyBorder="1" applyAlignment="1">
      <alignment horizontal="center" textRotation="90" wrapText="1"/>
    </xf>
    <xf numFmtId="0" fontId="16" fillId="2" borderId="17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16" fillId="2" borderId="18" xfId="0" applyFont="1" applyFill="1" applyBorder="1" applyAlignment="1" applyProtection="1">
      <alignment horizontal="center" vertical="center"/>
      <protection locked="0"/>
    </xf>
    <xf numFmtId="0" fontId="2" fillId="2" borderId="48" xfId="0" applyFont="1" applyFill="1" applyBorder="1" applyAlignment="1" applyProtection="1">
      <alignment horizontal="center" vertical="center"/>
      <protection locked="0"/>
    </xf>
    <xf numFmtId="0" fontId="16" fillId="2" borderId="19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4" fillId="6" borderId="14" xfId="0" applyFont="1" applyFill="1" applyBorder="1" applyAlignment="1" applyProtection="1">
      <alignment horizontal="center" vertical="center"/>
      <protection locked="0"/>
    </xf>
    <xf numFmtId="0" fontId="17" fillId="7" borderId="14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K43"/>
  <sheetViews>
    <sheetView tabSelected="1" zoomScale="105" zoomScaleNormal="105" workbookViewId="0">
      <selection activeCell="AB46" sqref="AB46"/>
    </sheetView>
  </sheetViews>
  <sheetFormatPr defaultColWidth="9" defaultRowHeight="12.75" x14ac:dyDescent="0.2"/>
  <cols>
    <col min="1" max="1" width="16.7109375" customWidth="1"/>
    <col min="2" max="12" width="4.7109375" customWidth="1"/>
    <col min="13" max="13" width="4.7109375" style="21" customWidth="1"/>
    <col min="14" max="26" width="4.7109375" customWidth="1"/>
    <col min="27" max="27" width="4.7109375" style="21" customWidth="1"/>
    <col min="28" max="59" width="4.7109375" customWidth="1"/>
    <col min="60" max="61" width="6.7109375" customWidth="1"/>
    <col min="62" max="63" width="2.7109375" customWidth="1"/>
  </cols>
  <sheetData>
    <row r="1" spans="1:63" ht="15.75" customHeight="1" x14ac:dyDescent="0.25">
      <c r="A1" s="1" t="s">
        <v>113</v>
      </c>
      <c r="B1" s="63">
        <v>1</v>
      </c>
      <c r="C1" s="64">
        <f t="shared" ref="C1" si="0">B1+1</f>
        <v>2</v>
      </c>
      <c r="D1" s="64">
        <f t="shared" ref="D1" si="1">C1+1</f>
        <v>3</v>
      </c>
      <c r="E1" s="64">
        <f t="shared" ref="E1" si="2">D1+1</f>
        <v>4</v>
      </c>
      <c r="F1" s="64">
        <f t="shared" ref="F1" si="3">E1+1</f>
        <v>5</v>
      </c>
      <c r="G1" s="64">
        <f t="shared" ref="G1" si="4">F1+1</f>
        <v>6</v>
      </c>
      <c r="H1" s="64">
        <f t="shared" ref="H1" si="5">G1+1</f>
        <v>7</v>
      </c>
      <c r="I1" s="64">
        <f t="shared" ref="I1" si="6">H1+1</f>
        <v>8</v>
      </c>
      <c r="J1" s="64">
        <f t="shared" ref="J1" si="7">I1+1</f>
        <v>9</v>
      </c>
      <c r="K1" s="64">
        <f t="shared" ref="K1" si="8">J1+1</f>
        <v>10</v>
      </c>
      <c r="L1" s="64">
        <f t="shared" ref="L1" si="9">K1+1</f>
        <v>11</v>
      </c>
      <c r="M1" s="64">
        <f t="shared" ref="M1" si="10">L1+1</f>
        <v>12</v>
      </c>
      <c r="N1" s="64">
        <f t="shared" ref="N1" si="11">M1+1</f>
        <v>13</v>
      </c>
      <c r="O1" s="64">
        <f t="shared" ref="O1" si="12">N1+1</f>
        <v>14</v>
      </c>
      <c r="P1" s="64">
        <f t="shared" ref="P1" si="13">O1+1</f>
        <v>15</v>
      </c>
      <c r="Q1" s="64">
        <f t="shared" ref="Q1" si="14">P1+1</f>
        <v>16</v>
      </c>
      <c r="R1" s="64">
        <f t="shared" ref="R1" si="15">Q1+1</f>
        <v>17</v>
      </c>
      <c r="S1" s="64">
        <f t="shared" ref="S1" si="16">R1+1</f>
        <v>18</v>
      </c>
      <c r="T1" s="64">
        <f t="shared" ref="T1" si="17">S1+1</f>
        <v>19</v>
      </c>
      <c r="U1" s="64">
        <f t="shared" ref="U1" si="18">T1+1</f>
        <v>20</v>
      </c>
      <c r="V1" s="64">
        <f t="shared" ref="V1" si="19">U1+1</f>
        <v>21</v>
      </c>
      <c r="W1" s="64">
        <f t="shared" ref="W1" si="20">V1+1</f>
        <v>22</v>
      </c>
      <c r="X1" s="64">
        <f t="shared" ref="X1" si="21">W1+1</f>
        <v>23</v>
      </c>
      <c r="Y1" s="64">
        <f t="shared" ref="Y1" si="22">X1+1</f>
        <v>24</v>
      </c>
      <c r="Z1" s="64">
        <f t="shared" ref="Z1" si="23">Y1+1</f>
        <v>25</v>
      </c>
      <c r="AA1" s="64">
        <f t="shared" ref="AA1" si="24">Z1+1</f>
        <v>26</v>
      </c>
      <c r="AB1" s="64">
        <f t="shared" ref="AB1" si="25">AA1+1</f>
        <v>27</v>
      </c>
      <c r="AC1" s="64">
        <f t="shared" ref="AC1" si="26">AB1+1</f>
        <v>28</v>
      </c>
      <c r="AD1" s="64">
        <f t="shared" ref="AD1" si="27">AC1+1</f>
        <v>29</v>
      </c>
      <c r="AE1" s="64">
        <f t="shared" ref="AE1" si="28">AD1+1</f>
        <v>30</v>
      </c>
      <c r="AF1" s="64">
        <f t="shared" ref="AF1" si="29">AE1+1</f>
        <v>31</v>
      </c>
      <c r="AG1" s="64">
        <f t="shared" ref="AG1" si="30">AF1+1</f>
        <v>32</v>
      </c>
      <c r="AH1" s="64">
        <f t="shared" ref="AH1" si="31">AG1+1</f>
        <v>33</v>
      </c>
      <c r="AI1" s="64">
        <f t="shared" ref="AI1" si="32">AH1+1</f>
        <v>34</v>
      </c>
      <c r="AJ1" s="64">
        <f t="shared" ref="AJ1" si="33">AI1+1</f>
        <v>35</v>
      </c>
      <c r="AK1" s="64">
        <f t="shared" ref="AK1" si="34">AJ1+1</f>
        <v>36</v>
      </c>
      <c r="AL1" s="64">
        <f t="shared" ref="AL1" si="35">AK1+1</f>
        <v>37</v>
      </c>
      <c r="AM1" s="64">
        <f t="shared" ref="AM1" si="36">AL1+1</f>
        <v>38</v>
      </c>
      <c r="AN1" s="64">
        <f t="shared" ref="AN1" si="37">AM1+1</f>
        <v>39</v>
      </c>
      <c r="AO1" s="64">
        <f t="shared" ref="AO1" si="38">AN1+1</f>
        <v>40</v>
      </c>
      <c r="AP1" s="64">
        <f t="shared" ref="AP1" si="39">AO1+1</f>
        <v>41</v>
      </c>
      <c r="AQ1" s="64">
        <f t="shared" ref="AQ1" si="40">AP1+1</f>
        <v>42</v>
      </c>
      <c r="AR1" s="64">
        <f t="shared" ref="AR1" si="41">AQ1+1</f>
        <v>43</v>
      </c>
      <c r="AS1" s="64">
        <f t="shared" ref="AS1" si="42">AR1+1</f>
        <v>44</v>
      </c>
      <c r="AT1" s="64">
        <f t="shared" ref="AT1" si="43">AS1+1</f>
        <v>45</v>
      </c>
      <c r="AU1" s="64">
        <f t="shared" ref="AU1" si="44">AT1+1</f>
        <v>46</v>
      </c>
      <c r="AV1" s="64">
        <f t="shared" ref="AV1" si="45">AU1+1</f>
        <v>47</v>
      </c>
      <c r="AW1" s="64">
        <f t="shared" ref="AW1" si="46">AV1+1</f>
        <v>48</v>
      </c>
      <c r="AX1" s="64">
        <f t="shared" ref="AX1" si="47">AW1+1</f>
        <v>49</v>
      </c>
      <c r="AY1" s="64">
        <f t="shared" ref="AY1" si="48">AX1+1</f>
        <v>50</v>
      </c>
      <c r="AZ1" s="64">
        <f t="shared" ref="AZ1" si="49">AY1+1</f>
        <v>51</v>
      </c>
      <c r="BA1" s="64">
        <f t="shared" ref="BA1" si="50">AZ1+1</f>
        <v>52</v>
      </c>
      <c r="BB1" s="64">
        <f t="shared" ref="BB1" si="51">BA1+1</f>
        <v>53</v>
      </c>
      <c r="BC1" s="64">
        <f t="shared" ref="BC1" si="52">BB1+1</f>
        <v>54</v>
      </c>
      <c r="BD1" s="64">
        <f>BC1+1</f>
        <v>55</v>
      </c>
      <c r="BE1" s="64">
        <f t="shared" ref="BE1" si="53">BD1+1</f>
        <v>56</v>
      </c>
      <c r="BF1" s="64">
        <f t="shared" ref="BF1" si="54">BE1+1</f>
        <v>57</v>
      </c>
      <c r="BG1" s="64">
        <f t="shared" ref="BG1" si="55">BF1+1</f>
        <v>58</v>
      </c>
      <c r="BH1" s="2"/>
    </row>
    <row r="2" spans="1:63" ht="98.45" customHeight="1" thickBot="1" x14ac:dyDescent="0.25">
      <c r="A2" s="7" t="s">
        <v>0</v>
      </c>
      <c r="B2" s="141" t="s">
        <v>42</v>
      </c>
      <c r="C2" s="111" t="s">
        <v>23</v>
      </c>
      <c r="D2" s="141" t="s">
        <v>81</v>
      </c>
      <c r="E2" s="111" t="s">
        <v>17</v>
      </c>
      <c r="F2" s="141" t="s">
        <v>12</v>
      </c>
      <c r="G2" s="111" t="s">
        <v>83</v>
      </c>
      <c r="H2" s="141" t="s">
        <v>38</v>
      </c>
      <c r="I2" s="112" t="s">
        <v>24</v>
      </c>
      <c r="J2" s="141" t="s">
        <v>97</v>
      </c>
      <c r="K2" s="111" t="s">
        <v>18</v>
      </c>
      <c r="L2" s="141" t="s">
        <v>107</v>
      </c>
      <c r="M2" s="113" t="s">
        <v>16</v>
      </c>
      <c r="N2" s="141" t="s">
        <v>14</v>
      </c>
      <c r="O2" s="111" t="s">
        <v>10</v>
      </c>
      <c r="P2" s="141" t="s">
        <v>84</v>
      </c>
      <c r="Q2" s="113" t="s">
        <v>90</v>
      </c>
      <c r="R2" s="141" t="s">
        <v>22</v>
      </c>
      <c r="S2" s="111" t="s">
        <v>9</v>
      </c>
      <c r="T2" s="141" t="s">
        <v>13</v>
      </c>
      <c r="U2" s="114" t="s">
        <v>72</v>
      </c>
      <c r="V2" s="145" t="s">
        <v>82</v>
      </c>
      <c r="W2" s="112" t="s">
        <v>48</v>
      </c>
      <c r="X2" s="145" t="s">
        <v>50</v>
      </c>
      <c r="Y2" s="112" t="s">
        <v>15</v>
      </c>
      <c r="Z2" s="145" t="s">
        <v>41</v>
      </c>
      <c r="AA2" s="112" t="s">
        <v>11</v>
      </c>
      <c r="AB2" s="146" t="s">
        <v>85</v>
      </c>
      <c r="AC2" s="115" t="s">
        <v>94</v>
      </c>
      <c r="AD2" s="146" t="s">
        <v>36</v>
      </c>
      <c r="AE2" s="112" t="s">
        <v>73</v>
      </c>
      <c r="AF2" s="145" t="s">
        <v>88</v>
      </c>
      <c r="AG2" s="112" t="s">
        <v>37</v>
      </c>
      <c r="AH2" s="147" t="s">
        <v>45</v>
      </c>
      <c r="AI2" s="112" t="s">
        <v>51</v>
      </c>
      <c r="AJ2" s="145" t="s">
        <v>91</v>
      </c>
      <c r="AK2" s="112" t="s">
        <v>46</v>
      </c>
      <c r="AL2" s="145" t="s">
        <v>99</v>
      </c>
      <c r="AM2" s="112" t="s">
        <v>40</v>
      </c>
      <c r="AN2" s="145" t="s">
        <v>52</v>
      </c>
      <c r="AO2" s="112" t="s">
        <v>76</v>
      </c>
      <c r="AP2" s="148" t="s">
        <v>80</v>
      </c>
      <c r="AQ2" s="112" t="s">
        <v>89</v>
      </c>
      <c r="AR2" s="145" t="s">
        <v>53</v>
      </c>
      <c r="AS2" s="112" t="s">
        <v>74</v>
      </c>
      <c r="AT2" s="145" t="s">
        <v>100</v>
      </c>
      <c r="AU2" s="112" t="s">
        <v>39</v>
      </c>
      <c r="AV2" s="145" t="s">
        <v>95</v>
      </c>
      <c r="AW2" s="112" t="s">
        <v>20</v>
      </c>
      <c r="AX2" s="145" t="s">
        <v>110</v>
      </c>
      <c r="AY2" s="115" t="s">
        <v>49</v>
      </c>
      <c r="AZ2" s="145" t="s">
        <v>86</v>
      </c>
      <c r="BA2" s="112" t="s">
        <v>21</v>
      </c>
      <c r="BB2" s="145" t="s">
        <v>98</v>
      </c>
      <c r="BC2" s="112" t="s">
        <v>19</v>
      </c>
      <c r="BD2" s="112" t="s">
        <v>96</v>
      </c>
      <c r="BE2" s="112" t="s">
        <v>108</v>
      </c>
      <c r="BF2" s="112" t="s">
        <v>109</v>
      </c>
      <c r="BG2" s="112"/>
      <c r="BH2" s="33" t="s">
        <v>28</v>
      </c>
      <c r="BI2" s="6" t="s">
        <v>1</v>
      </c>
      <c r="BJ2" s="22" t="s">
        <v>25</v>
      </c>
      <c r="BK2" s="22" t="s">
        <v>26</v>
      </c>
    </row>
    <row r="3" spans="1:63" ht="13.5" customHeight="1" x14ac:dyDescent="0.2">
      <c r="A3" s="87" t="s">
        <v>114</v>
      </c>
      <c r="B3" s="89">
        <v>6</v>
      </c>
      <c r="C3" s="116">
        <v>11</v>
      </c>
      <c r="D3" s="89">
        <v>14</v>
      </c>
      <c r="E3" s="116">
        <v>14</v>
      </c>
      <c r="F3" s="89">
        <v>15</v>
      </c>
      <c r="G3" s="116">
        <v>15</v>
      </c>
      <c r="H3" s="89">
        <v>13</v>
      </c>
      <c r="I3" s="116">
        <v>14</v>
      </c>
      <c r="J3" s="89">
        <v>15</v>
      </c>
      <c r="K3" s="116">
        <v>15</v>
      </c>
      <c r="L3" s="89">
        <v>14</v>
      </c>
      <c r="M3" s="116">
        <v>13</v>
      </c>
      <c r="N3" s="89">
        <v>11</v>
      </c>
      <c r="O3" s="116">
        <v>12</v>
      </c>
      <c r="P3" s="89">
        <v>15</v>
      </c>
      <c r="Q3" s="116">
        <v>15</v>
      </c>
      <c r="R3" s="89">
        <v>13</v>
      </c>
      <c r="S3" s="116">
        <v>13</v>
      </c>
      <c r="T3" s="89">
        <v>9</v>
      </c>
      <c r="U3" s="116">
        <v>14</v>
      </c>
      <c r="V3" s="89">
        <v>15</v>
      </c>
      <c r="W3" s="117">
        <v>6</v>
      </c>
      <c r="X3" s="90">
        <v>15</v>
      </c>
      <c r="Y3" s="117">
        <v>15</v>
      </c>
      <c r="Z3" s="90">
        <v>15</v>
      </c>
      <c r="AA3" s="117">
        <v>15</v>
      </c>
      <c r="AB3" s="90">
        <v>8</v>
      </c>
      <c r="AC3" s="117">
        <v>14</v>
      </c>
      <c r="AD3" s="90">
        <v>11</v>
      </c>
      <c r="AE3" s="117">
        <v>15</v>
      </c>
      <c r="AF3" s="90">
        <v>15</v>
      </c>
      <c r="AG3" s="117">
        <v>15</v>
      </c>
      <c r="AH3" s="90">
        <v>10</v>
      </c>
      <c r="AI3" s="117">
        <v>12</v>
      </c>
      <c r="AJ3" s="90">
        <v>14</v>
      </c>
      <c r="AK3" s="117">
        <v>14</v>
      </c>
      <c r="AL3" s="90">
        <v>15</v>
      </c>
      <c r="AM3" s="117">
        <v>15</v>
      </c>
      <c r="AN3" s="90">
        <v>15</v>
      </c>
      <c r="AO3" s="117">
        <v>15</v>
      </c>
      <c r="AP3" s="90">
        <v>13</v>
      </c>
      <c r="AQ3" s="117">
        <v>15</v>
      </c>
      <c r="AR3" s="149">
        <v>15</v>
      </c>
      <c r="AS3" s="117">
        <v>15</v>
      </c>
      <c r="AT3" s="90">
        <v>15</v>
      </c>
      <c r="AU3" s="117">
        <v>11</v>
      </c>
      <c r="AV3" s="90">
        <v>15</v>
      </c>
      <c r="AW3" s="117">
        <v>9</v>
      </c>
      <c r="AX3" s="90">
        <v>0</v>
      </c>
      <c r="AY3" s="117">
        <v>14</v>
      </c>
      <c r="AZ3" s="90">
        <v>13</v>
      </c>
      <c r="BA3" s="117">
        <v>15</v>
      </c>
      <c r="BB3" s="90">
        <v>0</v>
      </c>
      <c r="BC3" s="117"/>
      <c r="BD3" s="117"/>
      <c r="BE3" s="117"/>
      <c r="BF3" s="117"/>
      <c r="BG3" s="117"/>
      <c r="BH3" s="91" t="s">
        <v>116</v>
      </c>
      <c r="BI3" s="56">
        <v>10</v>
      </c>
      <c r="BJ3" s="55">
        <f t="shared" ref="BJ3:BJ20" si="56">COUNTIF(B3:BG3,"&gt;0")</f>
        <v>51</v>
      </c>
      <c r="BK3" s="23">
        <f t="shared" ref="BK3:BK20" si="57">IFERROR(SUM(B3:BG3)/BJ3,0)</f>
        <v>13.333333333333334</v>
      </c>
    </row>
    <row r="4" spans="1:63" ht="13.5" customHeight="1" thickBot="1" x14ac:dyDescent="0.25">
      <c r="A4" s="13" t="s">
        <v>59</v>
      </c>
      <c r="B4" s="29">
        <v>0</v>
      </c>
      <c r="C4" s="118">
        <v>0</v>
      </c>
      <c r="D4" s="29">
        <v>0</v>
      </c>
      <c r="E4" s="118">
        <v>0</v>
      </c>
      <c r="F4" s="29">
        <v>0</v>
      </c>
      <c r="G4" s="118">
        <v>0</v>
      </c>
      <c r="H4" s="29">
        <v>0</v>
      </c>
      <c r="I4" s="118">
        <v>0</v>
      </c>
      <c r="J4" s="29">
        <v>0</v>
      </c>
      <c r="K4" s="118">
        <v>0</v>
      </c>
      <c r="L4" s="29">
        <v>0</v>
      </c>
      <c r="M4" s="118">
        <v>0</v>
      </c>
      <c r="N4" s="29">
        <v>0</v>
      </c>
      <c r="O4" s="118">
        <v>0</v>
      </c>
      <c r="P4" s="29">
        <v>0</v>
      </c>
      <c r="Q4" s="118">
        <v>0</v>
      </c>
      <c r="R4" s="29">
        <v>0</v>
      </c>
      <c r="S4" s="118">
        <v>0</v>
      </c>
      <c r="T4" s="29">
        <v>0</v>
      </c>
      <c r="U4" s="118">
        <v>0</v>
      </c>
      <c r="V4" s="29">
        <v>0</v>
      </c>
      <c r="W4" s="119">
        <v>0</v>
      </c>
      <c r="X4" s="50">
        <v>0</v>
      </c>
      <c r="Y4" s="119">
        <v>0</v>
      </c>
      <c r="Z4" s="50">
        <v>0</v>
      </c>
      <c r="AA4" s="119">
        <v>0</v>
      </c>
      <c r="AB4" s="50">
        <v>0</v>
      </c>
      <c r="AC4" s="119">
        <v>0</v>
      </c>
      <c r="AD4" s="50">
        <v>0</v>
      </c>
      <c r="AE4" s="119">
        <v>0</v>
      </c>
      <c r="AF4" s="50">
        <v>0</v>
      </c>
      <c r="AG4" s="119">
        <v>0</v>
      </c>
      <c r="AH4" s="50">
        <v>0</v>
      </c>
      <c r="AI4" s="119">
        <v>0</v>
      </c>
      <c r="AJ4" s="50">
        <v>0</v>
      </c>
      <c r="AK4" s="119">
        <v>0</v>
      </c>
      <c r="AL4" s="50">
        <v>0</v>
      </c>
      <c r="AM4" s="119">
        <v>0</v>
      </c>
      <c r="AN4" s="50">
        <v>0</v>
      </c>
      <c r="AO4" s="119">
        <v>0</v>
      </c>
      <c r="AP4" s="50">
        <v>0</v>
      </c>
      <c r="AQ4" s="119">
        <v>0</v>
      </c>
      <c r="AR4" s="150">
        <v>0</v>
      </c>
      <c r="AS4" s="119">
        <v>0</v>
      </c>
      <c r="AT4" s="50">
        <v>0</v>
      </c>
      <c r="AU4" s="119">
        <v>0</v>
      </c>
      <c r="AV4" s="50">
        <v>0</v>
      </c>
      <c r="AW4" s="119">
        <v>0</v>
      </c>
      <c r="AX4" s="50">
        <v>3</v>
      </c>
      <c r="AY4" s="119">
        <v>0</v>
      </c>
      <c r="AZ4" s="50">
        <v>0</v>
      </c>
      <c r="BA4" s="119">
        <v>0</v>
      </c>
      <c r="BB4" s="50">
        <v>2</v>
      </c>
      <c r="BC4" s="119"/>
      <c r="BD4" s="119"/>
      <c r="BE4" s="119"/>
      <c r="BF4" s="119"/>
      <c r="BG4" s="119"/>
      <c r="BH4" s="65" t="str">
        <f t="shared" ref="BH4:BH9" si="58">LEFT(A4,3)</f>
        <v>CLE</v>
      </c>
      <c r="BI4" s="57">
        <v>13</v>
      </c>
      <c r="BJ4" s="55">
        <f t="shared" si="56"/>
        <v>2</v>
      </c>
      <c r="BK4" s="23">
        <f t="shared" si="57"/>
        <v>2.5</v>
      </c>
    </row>
    <row r="5" spans="1:63" ht="13.5" customHeight="1" x14ac:dyDescent="0.2">
      <c r="A5" s="9" t="s">
        <v>64</v>
      </c>
      <c r="B5" s="28">
        <v>15</v>
      </c>
      <c r="C5" s="120">
        <v>12</v>
      </c>
      <c r="D5" s="28">
        <v>12</v>
      </c>
      <c r="E5" s="120">
        <v>8</v>
      </c>
      <c r="F5" s="28">
        <v>9</v>
      </c>
      <c r="G5" s="120">
        <v>6</v>
      </c>
      <c r="H5" s="28">
        <v>4</v>
      </c>
      <c r="I5" s="120">
        <v>15</v>
      </c>
      <c r="J5" s="28">
        <v>8</v>
      </c>
      <c r="K5" s="120">
        <v>10</v>
      </c>
      <c r="L5" s="28">
        <v>13</v>
      </c>
      <c r="M5" s="120">
        <v>10</v>
      </c>
      <c r="N5" s="28">
        <v>14</v>
      </c>
      <c r="O5" s="120">
        <v>10</v>
      </c>
      <c r="P5" s="28">
        <v>9</v>
      </c>
      <c r="Q5" s="120">
        <v>7</v>
      </c>
      <c r="R5" s="28">
        <v>8</v>
      </c>
      <c r="S5" s="120">
        <v>10</v>
      </c>
      <c r="T5" s="28">
        <v>7</v>
      </c>
      <c r="U5" s="120">
        <v>10</v>
      </c>
      <c r="V5" s="28">
        <v>6</v>
      </c>
      <c r="W5" s="121">
        <v>8</v>
      </c>
      <c r="X5" s="49">
        <v>10</v>
      </c>
      <c r="Y5" s="121">
        <v>11</v>
      </c>
      <c r="Z5" s="49">
        <v>7</v>
      </c>
      <c r="AA5" s="121">
        <v>8</v>
      </c>
      <c r="AB5" s="49">
        <v>13</v>
      </c>
      <c r="AC5" s="121">
        <v>15</v>
      </c>
      <c r="AD5" s="49">
        <v>13</v>
      </c>
      <c r="AE5" s="121">
        <v>13</v>
      </c>
      <c r="AF5" s="49">
        <v>11</v>
      </c>
      <c r="AG5" s="121">
        <v>10</v>
      </c>
      <c r="AH5" s="49">
        <v>14</v>
      </c>
      <c r="AI5" s="121">
        <v>0</v>
      </c>
      <c r="AJ5" s="49">
        <v>0</v>
      </c>
      <c r="AK5" s="121">
        <v>12</v>
      </c>
      <c r="AL5" s="49">
        <v>10</v>
      </c>
      <c r="AM5" s="121">
        <v>1</v>
      </c>
      <c r="AN5" s="49">
        <v>8</v>
      </c>
      <c r="AO5" s="121">
        <v>9</v>
      </c>
      <c r="AP5" s="49">
        <v>0</v>
      </c>
      <c r="AQ5" s="121">
        <v>14</v>
      </c>
      <c r="AR5" s="151">
        <v>4</v>
      </c>
      <c r="AS5" s="121">
        <v>10</v>
      </c>
      <c r="AT5" s="49">
        <v>8</v>
      </c>
      <c r="AU5" s="121">
        <v>0</v>
      </c>
      <c r="AV5" s="49">
        <v>11</v>
      </c>
      <c r="AW5" s="121">
        <v>6</v>
      </c>
      <c r="AX5" s="49">
        <v>10</v>
      </c>
      <c r="AY5" s="121">
        <v>3</v>
      </c>
      <c r="AZ5" s="49">
        <v>10</v>
      </c>
      <c r="BA5" s="121">
        <v>13</v>
      </c>
      <c r="BB5" s="49">
        <v>0</v>
      </c>
      <c r="BC5" s="121"/>
      <c r="BD5" s="121"/>
      <c r="BE5" s="121"/>
      <c r="BF5" s="121"/>
      <c r="BG5" s="121"/>
      <c r="BH5" s="34" t="str">
        <f t="shared" si="58"/>
        <v>IND</v>
      </c>
      <c r="BI5" s="56">
        <v>41</v>
      </c>
      <c r="BJ5" s="55">
        <f t="shared" si="56"/>
        <v>48</v>
      </c>
      <c r="BK5" s="23">
        <f t="shared" si="57"/>
        <v>9.6875</v>
      </c>
    </row>
    <row r="6" spans="1:63" ht="13.5" customHeight="1" thickBot="1" x14ac:dyDescent="0.25">
      <c r="A6" s="92" t="s">
        <v>60</v>
      </c>
      <c r="B6" s="93">
        <v>0</v>
      </c>
      <c r="C6" s="122">
        <v>0</v>
      </c>
      <c r="D6" s="93">
        <v>0</v>
      </c>
      <c r="E6" s="122">
        <v>0</v>
      </c>
      <c r="F6" s="93">
        <v>0</v>
      </c>
      <c r="G6" s="122">
        <v>0</v>
      </c>
      <c r="H6" s="93">
        <v>0</v>
      </c>
      <c r="I6" s="122">
        <v>0</v>
      </c>
      <c r="J6" s="93">
        <v>0</v>
      </c>
      <c r="K6" s="122">
        <v>0</v>
      </c>
      <c r="L6" s="93">
        <v>0</v>
      </c>
      <c r="M6" s="122">
        <v>0</v>
      </c>
      <c r="N6" s="93">
        <v>0</v>
      </c>
      <c r="O6" s="122">
        <v>0</v>
      </c>
      <c r="P6" s="93">
        <v>0</v>
      </c>
      <c r="Q6" s="122">
        <v>0</v>
      </c>
      <c r="R6" s="93">
        <v>0</v>
      </c>
      <c r="S6" s="122">
        <v>0</v>
      </c>
      <c r="T6" s="93">
        <v>0</v>
      </c>
      <c r="U6" s="122">
        <v>0</v>
      </c>
      <c r="V6" s="93">
        <v>0</v>
      </c>
      <c r="W6" s="123">
        <v>0</v>
      </c>
      <c r="X6" s="94">
        <v>0</v>
      </c>
      <c r="Y6" s="123">
        <v>0</v>
      </c>
      <c r="Z6" s="94">
        <v>0</v>
      </c>
      <c r="AA6" s="123">
        <v>0</v>
      </c>
      <c r="AB6" s="94">
        <v>0</v>
      </c>
      <c r="AC6" s="123">
        <v>0</v>
      </c>
      <c r="AD6" s="94">
        <v>0</v>
      </c>
      <c r="AE6" s="123">
        <v>0</v>
      </c>
      <c r="AF6" s="94">
        <v>0</v>
      </c>
      <c r="AG6" s="123">
        <v>0</v>
      </c>
      <c r="AH6" s="94">
        <v>0</v>
      </c>
      <c r="AI6" s="123">
        <v>1</v>
      </c>
      <c r="AJ6" s="94">
        <v>3</v>
      </c>
      <c r="AK6" s="123">
        <v>0</v>
      </c>
      <c r="AL6" s="94">
        <v>0</v>
      </c>
      <c r="AM6" s="123">
        <v>0</v>
      </c>
      <c r="AN6" s="94">
        <v>0</v>
      </c>
      <c r="AO6" s="123">
        <v>0</v>
      </c>
      <c r="AP6" s="94">
        <v>12</v>
      </c>
      <c r="AQ6" s="123">
        <v>0</v>
      </c>
      <c r="AR6" s="152">
        <v>0</v>
      </c>
      <c r="AS6" s="123">
        <v>0</v>
      </c>
      <c r="AT6" s="94">
        <v>0</v>
      </c>
      <c r="AU6" s="123">
        <v>5</v>
      </c>
      <c r="AV6" s="94">
        <v>0</v>
      </c>
      <c r="AW6" s="123">
        <v>0</v>
      </c>
      <c r="AX6" s="94">
        <v>0</v>
      </c>
      <c r="AY6" s="123">
        <v>0</v>
      </c>
      <c r="AZ6" s="94">
        <v>0</v>
      </c>
      <c r="BA6" s="123">
        <v>0</v>
      </c>
      <c r="BB6" s="94">
        <v>7</v>
      </c>
      <c r="BC6" s="123"/>
      <c r="BD6" s="123"/>
      <c r="BE6" s="123"/>
      <c r="BF6" s="123"/>
      <c r="BG6" s="123"/>
      <c r="BH6" s="95" t="str">
        <f t="shared" si="58"/>
        <v>TEN</v>
      </c>
      <c r="BI6" s="57">
        <v>20</v>
      </c>
      <c r="BJ6" s="55">
        <f t="shared" si="56"/>
        <v>5</v>
      </c>
      <c r="BK6" s="23">
        <f t="shared" si="57"/>
        <v>5.6</v>
      </c>
    </row>
    <row r="7" spans="1:63" ht="13.5" customHeight="1" x14ac:dyDescent="0.2">
      <c r="A7" s="96" t="s">
        <v>56</v>
      </c>
      <c r="B7" s="89">
        <v>0</v>
      </c>
      <c r="C7" s="116">
        <v>0</v>
      </c>
      <c r="D7" s="89">
        <v>0</v>
      </c>
      <c r="E7" s="116">
        <v>0</v>
      </c>
      <c r="F7" s="89">
        <v>0</v>
      </c>
      <c r="G7" s="116">
        <v>0</v>
      </c>
      <c r="H7" s="89">
        <v>0</v>
      </c>
      <c r="I7" s="116">
        <v>0</v>
      </c>
      <c r="J7" s="89">
        <v>0</v>
      </c>
      <c r="K7" s="116">
        <v>0</v>
      </c>
      <c r="L7" s="89">
        <v>0</v>
      </c>
      <c r="M7" s="116">
        <v>1</v>
      </c>
      <c r="N7" s="89">
        <v>0</v>
      </c>
      <c r="O7" s="116">
        <v>2</v>
      </c>
      <c r="P7" s="89">
        <v>0</v>
      </c>
      <c r="Q7" s="116">
        <v>1</v>
      </c>
      <c r="R7" s="89">
        <v>0</v>
      </c>
      <c r="S7" s="116">
        <v>0</v>
      </c>
      <c r="T7" s="89">
        <v>1</v>
      </c>
      <c r="U7" s="116">
        <v>0</v>
      </c>
      <c r="V7" s="89">
        <v>0</v>
      </c>
      <c r="W7" s="117">
        <v>11</v>
      </c>
      <c r="X7" s="90">
        <v>0</v>
      </c>
      <c r="Y7" s="117">
        <v>1</v>
      </c>
      <c r="Z7" s="90">
        <v>0</v>
      </c>
      <c r="AA7" s="117">
        <v>0</v>
      </c>
      <c r="AB7" s="90">
        <v>0</v>
      </c>
      <c r="AC7" s="117">
        <v>2</v>
      </c>
      <c r="AD7" s="90">
        <v>0</v>
      </c>
      <c r="AE7" s="117">
        <v>0</v>
      </c>
      <c r="AF7" s="90">
        <v>7</v>
      </c>
      <c r="AG7" s="117">
        <v>0</v>
      </c>
      <c r="AH7" s="90">
        <v>6</v>
      </c>
      <c r="AI7" s="117">
        <v>0</v>
      </c>
      <c r="AJ7" s="90">
        <v>0</v>
      </c>
      <c r="AK7" s="117">
        <v>0</v>
      </c>
      <c r="AL7" s="90">
        <v>2</v>
      </c>
      <c r="AM7" s="117">
        <v>0</v>
      </c>
      <c r="AN7" s="90">
        <v>3</v>
      </c>
      <c r="AO7" s="117">
        <v>3</v>
      </c>
      <c r="AP7" s="90">
        <v>0</v>
      </c>
      <c r="AQ7" s="117">
        <v>12</v>
      </c>
      <c r="AR7" s="149">
        <v>6</v>
      </c>
      <c r="AS7" s="117">
        <v>0</v>
      </c>
      <c r="AT7" s="90">
        <v>7</v>
      </c>
      <c r="AU7" s="117">
        <v>0</v>
      </c>
      <c r="AV7" s="90">
        <v>0</v>
      </c>
      <c r="AW7" s="117">
        <v>4</v>
      </c>
      <c r="AX7" s="90">
        <v>0</v>
      </c>
      <c r="AY7" s="117">
        <v>15</v>
      </c>
      <c r="AZ7" s="90">
        <v>7</v>
      </c>
      <c r="BA7" s="117">
        <v>4</v>
      </c>
      <c r="BB7" s="90">
        <v>13</v>
      </c>
      <c r="BC7" s="117"/>
      <c r="BD7" s="117"/>
      <c r="BE7" s="117"/>
      <c r="BF7" s="117"/>
      <c r="BG7" s="117"/>
      <c r="BH7" s="97" t="str">
        <f t="shared" si="58"/>
        <v>CIN</v>
      </c>
      <c r="BI7" s="56">
        <v>10</v>
      </c>
      <c r="BJ7" s="55">
        <f t="shared" si="56"/>
        <v>20</v>
      </c>
      <c r="BK7" s="23">
        <f t="shared" si="57"/>
        <v>5.4</v>
      </c>
    </row>
    <row r="8" spans="1:63" ht="13.5" customHeight="1" thickBot="1" x14ac:dyDescent="0.25">
      <c r="A8" s="11" t="s">
        <v>101</v>
      </c>
      <c r="B8" s="29">
        <v>12</v>
      </c>
      <c r="C8" s="118">
        <v>4</v>
      </c>
      <c r="D8" s="29">
        <v>5</v>
      </c>
      <c r="E8" s="118">
        <v>7</v>
      </c>
      <c r="F8" s="29">
        <v>3</v>
      </c>
      <c r="G8" s="118">
        <v>7</v>
      </c>
      <c r="H8" s="29">
        <v>5</v>
      </c>
      <c r="I8" s="118">
        <v>8</v>
      </c>
      <c r="J8" s="29">
        <v>6</v>
      </c>
      <c r="K8" s="118">
        <v>4</v>
      </c>
      <c r="L8" s="29">
        <v>11</v>
      </c>
      <c r="M8" s="118">
        <v>0</v>
      </c>
      <c r="N8" s="29">
        <v>7</v>
      </c>
      <c r="O8" s="118">
        <v>0</v>
      </c>
      <c r="P8" s="29">
        <v>4</v>
      </c>
      <c r="Q8" s="118">
        <v>0</v>
      </c>
      <c r="R8" s="29">
        <v>9</v>
      </c>
      <c r="S8" s="118">
        <v>3</v>
      </c>
      <c r="T8" s="29">
        <v>0</v>
      </c>
      <c r="U8" s="118">
        <v>1</v>
      </c>
      <c r="V8" s="29">
        <v>11</v>
      </c>
      <c r="W8" s="119">
        <v>0</v>
      </c>
      <c r="X8" s="50">
        <v>11</v>
      </c>
      <c r="Y8" s="119">
        <v>0</v>
      </c>
      <c r="Z8" s="50">
        <v>10</v>
      </c>
      <c r="AA8" s="119">
        <v>10</v>
      </c>
      <c r="AB8" s="50">
        <v>7</v>
      </c>
      <c r="AC8" s="119">
        <v>0</v>
      </c>
      <c r="AD8" s="50">
        <v>5</v>
      </c>
      <c r="AE8" s="119">
        <v>1</v>
      </c>
      <c r="AF8" s="50">
        <v>0</v>
      </c>
      <c r="AG8" s="119">
        <v>3</v>
      </c>
      <c r="AH8" s="50">
        <v>0</v>
      </c>
      <c r="AI8" s="119">
        <v>10</v>
      </c>
      <c r="AJ8" s="50">
        <v>2</v>
      </c>
      <c r="AK8" s="119">
        <v>3</v>
      </c>
      <c r="AL8" s="50">
        <v>0</v>
      </c>
      <c r="AM8" s="119">
        <v>6</v>
      </c>
      <c r="AN8" s="50">
        <v>0</v>
      </c>
      <c r="AO8" s="119">
        <v>0</v>
      </c>
      <c r="AP8" s="50">
        <v>1</v>
      </c>
      <c r="AQ8" s="119">
        <v>0</v>
      </c>
      <c r="AR8" s="150">
        <v>0</v>
      </c>
      <c r="AS8" s="119">
        <v>4</v>
      </c>
      <c r="AT8" s="50">
        <v>0</v>
      </c>
      <c r="AU8" s="119">
        <v>2</v>
      </c>
      <c r="AV8" s="50">
        <v>1</v>
      </c>
      <c r="AW8" s="119">
        <v>0</v>
      </c>
      <c r="AX8" s="50">
        <v>9</v>
      </c>
      <c r="AY8" s="119">
        <v>0</v>
      </c>
      <c r="AZ8" s="50">
        <v>0</v>
      </c>
      <c r="BA8" s="119">
        <v>0</v>
      </c>
      <c r="BB8" s="50">
        <v>0</v>
      </c>
      <c r="BC8" s="119"/>
      <c r="BD8" s="119"/>
      <c r="BE8" s="119"/>
      <c r="BF8" s="119"/>
      <c r="BG8" s="119"/>
      <c r="BH8" s="65" t="str">
        <f t="shared" si="58"/>
        <v>MIN</v>
      </c>
      <c r="BI8" s="58">
        <v>48</v>
      </c>
      <c r="BJ8" s="55">
        <f t="shared" si="56"/>
        <v>33</v>
      </c>
      <c r="BK8" s="23">
        <f t="shared" si="57"/>
        <v>5.8181818181818183</v>
      </c>
    </row>
    <row r="9" spans="1:63" ht="13.5" customHeight="1" x14ac:dyDescent="0.2">
      <c r="A9" s="8" t="s">
        <v>58</v>
      </c>
      <c r="B9" s="28">
        <v>5</v>
      </c>
      <c r="C9" s="120">
        <v>10</v>
      </c>
      <c r="D9" s="28">
        <v>8</v>
      </c>
      <c r="E9" s="120">
        <v>6</v>
      </c>
      <c r="F9" s="28">
        <v>4</v>
      </c>
      <c r="G9" s="120">
        <v>5</v>
      </c>
      <c r="H9" s="28">
        <v>0</v>
      </c>
      <c r="I9" s="120">
        <v>7</v>
      </c>
      <c r="J9" s="28">
        <v>9</v>
      </c>
      <c r="K9" s="120">
        <v>1</v>
      </c>
      <c r="L9" s="28">
        <v>8</v>
      </c>
      <c r="M9" s="120">
        <v>0</v>
      </c>
      <c r="N9" s="28">
        <v>0</v>
      </c>
      <c r="O9" s="120">
        <v>0</v>
      </c>
      <c r="P9" s="28">
        <v>7</v>
      </c>
      <c r="Q9" s="120">
        <v>4</v>
      </c>
      <c r="R9" s="28">
        <v>2</v>
      </c>
      <c r="S9" s="120">
        <v>11</v>
      </c>
      <c r="T9" s="28">
        <v>5</v>
      </c>
      <c r="U9" s="120">
        <v>2</v>
      </c>
      <c r="V9" s="28">
        <v>12</v>
      </c>
      <c r="W9" s="121">
        <v>7</v>
      </c>
      <c r="X9" s="49">
        <v>9</v>
      </c>
      <c r="Y9" s="121">
        <v>2</v>
      </c>
      <c r="Z9" s="49">
        <v>8</v>
      </c>
      <c r="AA9" s="121">
        <v>7</v>
      </c>
      <c r="AB9" s="49">
        <v>2</v>
      </c>
      <c r="AC9" s="121">
        <v>0</v>
      </c>
      <c r="AD9" s="49">
        <v>7</v>
      </c>
      <c r="AE9" s="121">
        <v>2</v>
      </c>
      <c r="AF9" s="49">
        <v>4</v>
      </c>
      <c r="AG9" s="121">
        <v>2</v>
      </c>
      <c r="AH9" s="49">
        <v>13</v>
      </c>
      <c r="AI9" s="121">
        <v>7</v>
      </c>
      <c r="AJ9" s="49">
        <v>7</v>
      </c>
      <c r="AK9" s="121">
        <v>2</v>
      </c>
      <c r="AL9" s="49">
        <v>6</v>
      </c>
      <c r="AM9" s="121">
        <v>13</v>
      </c>
      <c r="AN9" s="49">
        <v>0</v>
      </c>
      <c r="AO9" s="121">
        <v>8</v>
      </c>
      <c r="AP9" s="49">
        <v>14</v>
      </c>
      <c r="AQ9" s="121">
        <v>11</v>
      </c>
      <c r="AR9" s="151">
        <v>5</v>
      </c>
      <c r="AS9" s="121">
        <v>0</v>
      </c>
      <c r="AT9" s="49">
        <v>2</v>
      </c>
      <c r="AU9" s="121">
        <v>0</v>
      </c>
      <c r="AV9" s="49">
        <v>0</v>
      </c>
      <c r="AW9" s="121">
        <v>5</v>
      </c>
      <c r="AX9" s="49">
        <v>0</v>
      </c>
      <c r="AY9" s="121">
        <v>0</v>
      </c>
      <c r="AZ9" s="49">
        <v>0</v>
      </c>
      <c r="BA9" s="121">
        <v>9</v>
      </c>
      <c r="BB9" s="49">
        <v>0</v>
      </c>
      <c r="BC9" s="121"/>
      <c r="BD9" s="121"/>
      <c r="BE9" s="121"/>
      <c r="BF9" s="121"/>
      <c r="BG9" s="121"/>
      <c r="BH9" s="34" t="str">
        <f t="shared" si="58"/>
        <v>PIT</v>
      </c>
      <c r="BI9" s="56">
        <v>21</v>
      </c>
      <c r="BJ9" s="55">
        <f t="shared" si="56"/>
        <v>40</v>
      </c>
      <c r="BK9" s="23">
        <f t="shared" si="57"/>
        <v>6.45</v>
      </c>
    </row>
    <row r="10" spans="1:63" ht="13.5" customHeight="1" thickBot="1" x14ac:dyDescent="0.25">
      <c r="A10" s="98" t="s">
        <v>47</v>
      </c>
      <c r="B10" s="93">
        <v>0</v>
      </c>
      <c r="C10" s="122">
        <v>0</v>
      </c>
      <c r="D10" s="93">
        <v>0</v>
      </c>
      <c r="E10" s="122">
        <v>0</v>
      </c>
      <c r="F10" s="93">
        <v>0</v>
      </c>
      <c r="G10" s="122">
        <v>0</v>
      </c>
      <c r="H10" s="93">
        <v>3</v>
      </c>
      <c r="I10" s="122">
        <v>0</v>
      </c>
      <c r="J10" s="93">
        <v>0</v>
      </c>
      <c r="K10" s="122">
        <v>0</v>
      </c>
      <c r="L10" s="93">
        <v>0</v>
      </c>
      <c r="M10" s="122">
        <v>3</v>
      </c>
      <c r="N10" s="93">
        <v>6</v>
      </c>
      <c r="O10" s="122">
        <v>4</v>
      </c>
      <c r="P10" s="93">
        <v>0</v>
      </c>
      <c r="Q10" s="122">
        <v>0</v>
      </c>
      <c r="R10" s="93">
        <v>0</v>
      </c>
      <c r="S10" s="122">
        <v>0</v>
      </c>
      <c r="T10" s="93">
        <v>0</v>
      </c>
      <c r="U10" s="122">
        <v>0</v>
      </c>
      <c r="V10" s="93">
        <v>0</v>
      </c>
      <c r="W10" s="123">
        <v>0</v>
      </c>
      <c r="X10" s="94">
        <v>0</v>
      </c>
      <c r="Y10" s="123">
        <v>0</v>
      </c>
      <c r="Z10" s="94">
        <v>0</v>
      </c>
      <c r="AA10" s="123">
        <v>0</v>
      </c>
      <c r="AB10" s="94">
        <v>0</v>
      </c>
      <c r="AC10" s="123">
        <v>3</v>
      </c>
      <c r="AD10" s="94">
        <v>0</v>
      </c>
      <c r="AE10" s="123">
        <v>0</v>
      </c>
      <c r="AF10" s="94">
        <v>0</v>
      </c>
      <c r="AG10" s="123">
        <v>0</v>
      </c>
      <c r="AH10" s="94">
        <v>0</v>
      </c>
      <c r="AI10" s="123">
        <v>0</v>
      </c>
      <c r="AJ10" s="94">
        <v>0</v>
      </c>
      <c r="AK10" s="123">
        <v>0</v>
      </c>
      <c r="AL10" s="94">
        <v>0</v>
      </c>
      <c r="AM10" s="123">
        <v>0</v>
      </c>
      <c r="AN10" s="94">
        <v>9</v>
      </c>
      <c r="AO10" s="123">
        <v>0</v>
      </c>
      <c r="AP10" s="94">
        <v>0</v>
      </c>
      <c r="AQ10" s="123">
        <v>0</v>
      </c>
      <c r="AR10" s="152">
        <v>0</v>
      </c>
      <c r="AS10" s="123">
        <v>2</v>
      </c>
      <c r="AT10" s="94">
        <v>0</v>
      </c>
      <c r="AU10" s="123">
        <v>13</v>
      </c>
      <c r="AV10" s="94">
        <v>5</v>
      </c>
      <c r="AW10" s="123">
        <v>0</v>
      </c>
      <c r="AX10" s="94">
        <v>6</v>
      </c>
      <c r="AY10" s="123">
        <v>2</v>
      </c>
      <c r="AZ10" s="94">
        <v>6</v>
      </c>
      <c r="BA10" s="123">
        <v>0</v>
      </c>
      <c r="BB10" s="94">
        <v>9</v>
      </c>
      <c r="BC10" s="123"/>
      <c r="BD10" s="123"/>
      <c r="BE10" s="123"/>
      <c r="BF10" s="123"/>
      <c r="BG10" s="123"/>
      <c r="BH10" s="95" t="str">
        <f>LEFT(A10,2)</f>
        <v>NE</v>
      </c>
      <c r="BI10" s="57">
        <v>14</v>
      </c>
      <c r="BJ10" s="55">
        <f t="shared" si="56"/>
        <v>13</v>
      </c>
      <c r="BK10" s="23">
        <f t="shared" si="57"/>
        <v>5.4615384615384617</v>
      </c>
    </row>
    <row r="11" spans="1:63" ht="13.5" customHeight="1" x14ac:dyDescent="0.2">
      <c r="A11" s="99" t="s">
        <v>87</v>
      </c>
      <c r="B11" s="89">
        <v>0</v>
      </c>
      <c r="C11" s="116">
        <v>0</v>
      </c>
      <c r="D11" s="89">
        <v>0</v>
      </c>
      <c r="E11" s="116">
        <v>0</v>
      </c>
      <c r="F11" s="89">
        <v>0</v>
      </c>
      <c r="G11" s="116">
        <v>0</v>
      </c>
      <c r="H11" s="89">
        <v>0</v>
      </c>
      <c r="I11" s="116">
        <v>2</v>
      </c>
      <c r="J11" s="89">
        <v>0</v>
      </c>
      <c r="K11" s="116">
        <v>0</v>
      </c>
      <c r="L11" s="89">
        <v>0</v>
      </c>
      <c r="M11" s="116">
        <v>0</v>
      </c>
      <c r="N11" s="89">
        <v>0</v>
      </c>
      <c r="O11" s="116">
        <v>0</v>
      </c>
      <c r="P11" s="89">
        <v>0</v>
      </c>
      <c r="Q11" s="116">
        <v>0</v>
      </c>
      <c r="R11" s="89">
        <v>0</v>
      </c>
      <c r="S11" s="116">
        <v>0</v>
      </c>
      <c r="T11" s="89">
        <v>0</v>
      </c>
      <c r="U11" s="116">
        <v>0</v>
      </c>
      <c r="V11" s="89">
        <v>0</v>
      </c>
      <c r="W11" s="117">
        <v>0</v>
      </c>
      <c r="X11" s="90">
        <v>0</v>
      </c>
      <c r="Y11" s="117">
        <v>0</v>
      </c>
      <c r="Z11" s="90">
        <v>0</v>
      </c>
      <c r="AA11" s="117">
        <v>0</v>
      </c>
      <c r="AB11" s="90">
        <v>0</v>
      </c>
      <c r="AC11" s="117">
        <v>0</v>
      </c>
      <c r="AD11" s="90">
        <v>0</v>
      </c>
      <c r="AE11" s="117">
        <v>0</v>
      </c>
      <c r="AF11" s="90">
        <v>0</v>
      </c>
      <c r="AG11" s="117">
        <v>0</v>
      </c>
      <c r="AH11" s="90">
        <v>0</v>
      </c>
      <c r="AI11" s="117">
        <v>0</v>
      </c>
      <c r="AJ11" s="90">
        <v>0</v>
      </c>
      <c r="AK11" s="117">
        <v>0</v>
      </c>
      <c r="AL11" s="90">
        <v>0</v>
      </c>
      <c r="AM11" s="117">
        <v>0</v>
      </c>
      <c r="AN11" s="90">
        <v>0</v>
      </c>
      <c r="AO11" s="117">
        <v>0</v>
      </c>
      <c r="AP11" s="90">
        <v>0</v>
      </c>
      <c r="AQ11" s="117">
        <v>0</v>
      </c>
      <c r="AR11" s="149">
        <v>0</v>
      </c>
      <c r="AS11" s="117">
        <v>1</v>
      </c>
      <c r="AT11" s="90">
        <v>0</v>
      </c>
      <c r="AU11" s="117">
        <v>0</v>
      </c>
      <c r="AV11" s="90">
        <v>4</v>
      </c>
      <c r="AW11" s="117">
        <v>0</v>
      </c>
      <c r="AX11" s="90">
        <v>4</v>
      </c>
      <c r="AY11" s="117">
        <v>0</v>
      </c>
      <c r="AZ11" s="90">
        <v>0</v>
      </c>
      <c r="BA11" s="117">
        <v>3</v>
      </c>
      <c r="BB11" s="90">
        <v>0</v>
      </c>
      <c r="BC11" s="117"/>
      <c r="BD11" s="117"/>
      <c r="BE11" s="117"/>
      <c r="BF11" s="117"/>
      <c r="BG11" s="117"/>
      <c r="BH11" s="91" t="str">
        <f>LEFT(A11,4)</f>
        <v>LA R</v>
      </c>
      <c r="BI11" s="56">
        <v>26</v>
      </c>
      <c r="BJ11" s="55">
        <f t="shared" si="56"/>
        <v>5</v>
      </c>
      <c r="BK11" s="23">
        <f t="shared" si="57"/>
        <v>2.8</v>
      </c>
    </row>
    <row r="12" spans="1:63" ht="13.5" customHeight="1" thickBot="1" x14ac:dyDescent="0.25">
      <c r="A12" s="8" t="s">
        <v>102</v>
      </c>
      <c r="B12" s="29">
        <v>11</v>
      </c>
      <c r="C12" s="118">
        <v>5</v>
      </c>
      <c r="D12" s="29">
        <v>1</v>
      </c>
      <c r="E12" s="118">
        <v>11</v>
      </c>
      <c r="F12" s="29">
        <v>11</v>
      </c>
      <c r="G12" s="118">
        <v>4</v>
      </c>
      <c r="H12" s="29">
        <v>12</v>
      </c>
      <c r="I12" s="118">
        <v>0</v>
      </c>
      <c r="J12" s="29">
        <v>2</v>
      </c>
      <c r="K12" s="118">
        <v>9</v>
      </c>
      <c r="L12" s="29">
        <v>7</v>
      </c>
      <c r="M12" s="118">
        <v>12</v>
      </c>
      <c r="N12" s="29">
        <v>10</v>
      </c>
      <c r="O12" s="118">
        <v>11</v>
      </c>
      <c r="P12" s="29">
        <v>10</v>
      </c>
      <c r="Q12" s="118">
        <v>8</v>
      </c>
      <c r="R12" s="29">
        <v>15</v>
      </c>
      <c r="S12" s="118">
        <v>6</v>
      </c>
      <c r="T12" s="29">
        <v>12</v>
      </c>
      <c r="U12" s="118">
        <v>9</v>
      </c>
      <c r="V12" s="29">
        <v>2</v>
      </c>
      <c r="W12" s="119">
        <v>14</v>
      </c>
      <c r="X12" s="50">
        <v>7</v>
      </c>
      <c r="Y12" s="119">
        <v>7</v>
      </c>
      <c r="Z12" s="50">
        <v>9</v>
      </c>
      <c r="AA12" s="119">
        <v>12</v>
      </c>
      <c r="AB12" s="50">
        <v>3</v>
      </c>
      <c r="AC12" s="119">
        <v>4</v>
      </c>
      <c r="AD12" s="50">
        <v>4</v>
      </c>
      <c r="AE12" s="119">
        <v>10</v>
      </c>
      <c r="AF12" s="50">
        <v>8</v>
      </c>
      <c r="AG12" s="119">
        <v>7</v>
      </c>
      <c r="AH12" s="50">
        <v>2</v>
      </c>
      <c r="AI12" s="119">
        <v>6</v>
      </c>
      <c r="AJ12" s="50">
        <v>10</v>
      </c>
      <c r="AK12" s="119">
        <v>9</v>
      </c>
      <c r="AL12" s="50">
        <v>9</v>
      </c>
      <c r="AM12" s="119">
        <v>12</v>
      </c>
      <c r="AN12" s="50">
        <v>12</v>
      </c>
      <c r="AO12" s="119">
        <v>4</v>
      </c>
      <c r="AP12" s="50">
        <v>8</v>
      </c>
      <c r="AQ12" s="119">
        <v>6</v>
      </c>
      <c r="AR12" s="150">
        <v>14</v>
      </c>
      <c r="AS12" s="119">
        <v>0</v>
      </c>
      <c r="AT12" s="50">
        <v>14</v>
      </c>
      <c r="AU12" s="119">
        <v>14</v>
      </c>
      <c r="AV12" s="50">
        <v>0</v>
      </c>
      <c r="AW12" s="119">
        <v>11</v>
      </c>
      <c r="AX12" s="50">
        <v>0</v>
      </c>
      <c r="AY12" s="119">
        <v>6</v>
      </c>
      <c r="AZ12" s="50">
        <v>3</v>
      </c>
      <c r="BA12" s="119">
        <v>0</v>
      </c>
      <c r="BB12" s="50">
        <v>15</v>
      </c>
      <c r="BC12" s="119"/>
      <c r="BD12" s="119"/>
      <c r="BE12" s="119"/>
      <c r="BF12" s="119"/>
      <c r="BG12" s="119"/>
      <c r="BH12" s="66" t="str">
        <f>LEFT(A12,3)</f>
        <v>PHI</v>
      </c>
      <c r="BI12" s="57">
        <v>33</v>
      </c>
      <c r="BJ12" s="55">
        <f t="shared" si="56"/>
        <v>48</v>
      </c>
      <c r="BK12" s="23">
        <f t="shared" si="57"/>
        <v>8.5</v>
      </c>
    </row>
    <row r="13" spans="1:63" ht="13.5" customHeight="1" x14ac:dyDescent="0.2">
      <c r="A13" s="96" t="s">
        <v>70</v>
      </c>
      <c r="B13" s="89">
        <v>0</v>
      </c>
      <c r="C13" s="116">
        <v>0</v>
      </c>
      <c r="D13" s="89">
        <v>0</v>
      </c>
      <c r="E13" s="116">
        <v>0</v>
      </c>
      <c r="F13" s="89">
        <v>0</v>
      </c>
      <c r="G13" s="116">
        <v>0</v>
      </c>
      <c r="H13" s="89">
        <v>0</v>
      </c>
      <c r="I13" s="116">
        <v>0</v>
      </c>
      <c r="J13" s="89">
        <v>0</v>
      </c>
      <c r="K13" s="116">
        <v>0</v>
      </c>
      <c r="L13" s="89">
        <v>0</v>
      </c>
      <c r="M13" s="116">
        <v>0</v>
      </c>
      <c r="N13" s="89">
        <v>0</v>
      </c>
      <c r="O13" s="116">
        <v>0</v>
      </c>
      <c r="P13" s="89">
        <v>0</v>
      </c>
      <c r="Q13" s="116">
        <v>0</v>
      </c>
      <c r="R13" s="89">
        <v>0</v>
      </c>
      <c r="S13" s="116">
        <v>0</v>
      </c>
      <c r="T13" s="89">
        <v>0</v>
      </c>
      <c r="U13" s="116">
        <v>0</v>
      </c>
      <c r="V13" s="89">
        <v>0</v>
      </c>
      <c r="W13" s="117">
        <v>1</v>
      </c>
      <c r="X13" s="90">
        <v>0</v>
      </c>
      <c r="Y13" s="117">
        <v>0</v>
      </c>
      <c r="Z13" s="90">
        <v>0</v>
      </c>
      <c r="AA13" s="117">
        <v>0</v>
      </c>
      <c r="AB13" s="90">
        <v>0</v>
      </c>
      <c r="AC13" s="117">
        <v>0</v>
      </c>
      <c r="AD13" s="90">
        <v>0</v>
      </c>
      <c r="AE13" s="117">
        <v>0</v>
      </c>
      <c r="AF13" s="90">
        <v>0</v>
      </c>
      <c r="AG13" s="117">
        <v>0</v>
      </c>
      <c r="AH13" s="90">
        <v>0</v>
      </c>
      <c r="AI13" s="117">
        <v>0</v>
      </c>
      <c r="AJ13" s="90">
        <v>0</v>
      </c>
      <c r="AK13" s="117">
        <v>0</v>
      </c>
      <c r="AL13" s="90">
        <v>0</v>
      </c>
      <c r="AM13" s="117">
        <v>0</v>
      </c>
      <c r="AN13" s="90">
        <v>0</v>
      </c>
      <c r="AO13" s="117">
        <v>0</v>
      </c>
      <c r="AP13" s="90">
        <v>9</v>
      </c>
      <c r="AQ13" s="117">
        <v>0</v>
      </c>
      <c r="AR13" s="149">
        <v>0</v>
      </c>
      <c r="AS13" s="117">
        <v>0</v>
      </c>
      <c r="AT13" s="90">
        <v>0</v>
      </c>
      <c r="AU13" s="117">
        <v>0</v>
      </c>
      <c r="AV13" s="90">
        <v>0</v>
      </c>
      <c r="AW13" s="117">
        <v>0</v>
      </c>
      <c r="AX13" s="90">
        <v>0</v>
      </c>
      <c r="AY13" s="117">
        <v>0</v>
      </c>
      <c r="AZ13" s="90">
        <v>0</v>
      </c>
      <c r="BA13" s="117">
        <v>0</v>
      </c>
      <c r="BB13" s="90">
        <v>4</v>
      </c>
      <c r="BC13" s="117"/>
      <c r="BD13" s="117"/>
      <c r="BE13" s="117"/>
      <c r="BF13" s="117"/>
      <c r="BG13" s="117"/>
      <c r="BH13" s="91" t="str">
        <f>LEFT(A13,4)</f>
        <v>NY J</v>
      </c>
      <c r="BI13" s="56">
        <v>27</v>
      </c>
      <c r="BJ13" s="55">
        <f t="shared" si="56"/>
        <v>3</v>
      </c>
      <c r="BK13" s="23">
        <f t="shared" si="57"/>
        <v>4.666666666666667</v>
      </c>
    </row>
    <row r="14" spans="1:63" ht="13.5" customHeight="1" thickBot="1" x14ac:dyDescent="0.25">
      <c r="A14" s="14" t="s">
        <v>78</v>
      </c>
      <c r="B14" s="29">
        <v>13</v>
      </c>
      <c r="C14" s="118">
        <v>14</v>
      </c>
      <c r="D14" s="29">
        <v>15</v>
      </c>
      <c r="E14" s="118">
        <v>13</v>
      </c>
      <c r="F14" s="29">
        <v>12</v>
      </c>
      <c r="G14" s="118">
        <v>14</v>
      </c>
      <c r="H14" s="29">
        <v>15</v>
      </c>
      <c r="I14" s="118">
        <v>13</v>
      </c>
      <c r="J14" s="29">
        <v>13</v>
      </c>
      <c r="K14" s="118">
        <v>13</v>
      </c>
      <c r="L14" s="29">
        <v>12</v>
      </c>
      <c r="M14" s="118">
        <v>15</v>
      </c>
      <c r="N14" s="29">
        <v>12</v>
      </c>
      <c r="O14" s="118">
        <v>14</v>
      </c>
      <c r="P14" s="29">
        <v>12</v>
      </c>
      <c r="Q14" s="118">
        <v>14</v>
      </c>
      <c r="R14" s="29">
        <v>1</v>
      </c>
      <c r="S14" s="118">
        <v>12</v>
      </c>
      <c r="T14" s="29">
        <v>15</v>
      </c>
      <c r="U14" s="118">
        <v>11</v>
      </c>
      <c r="V14" s="29">
        <v>8</v>
      </c>
      <c r="W14" s="119">
        <v>0</v>
      </c>
      <c r="X14" s="50">
        <v>12</v>
      </c>
      <c r="Y14" s="119">
        <v>14</v>
      </c>
      <c r="Z14" s="50">
        <v>14</v>
      </c>
      <c r="AA14" s="119">
        <v>14</v>
      </c>
      <c r="AB14" s="50">
        <v>12</v>
      </c>
      <c r="AC14" s="119">
        <v>13</v>
      </c>
      <c r="AD14" s="50">
        <v>15</v>
      </c>
      <c r="AE14" s="119">
        <v>12</v>
      </c>
      <c r="AF14" s="50">
        <v>10</v>
      </c>
      <c r="AG14" s="119">
        <v>12</v>
      </c>
      <c r="AH14" s="50">
        <v>12</v>
      </c>
      <c r="AI14" s="119">
        <v>14</v>
      </c>
      <c r="AJ14" s="50">
        <v>15</v>
      </c>
      <c r="AK14" s="119">
        <v>10</v>
      </c>
      <c r="AL14" s="50">
        <v>12</v>
      </c>
      <c r="AM14" s="119">
        <v>11</v>
      </c>
      <c r="AN14" s="50">
        <v>11</v>
      </c>
      <c r="AO14" s="119">
        <v>14</v>
      </c>
      <c r="AP14" s="50">
        <v>0</v>
      </c>
      <c r="AQ14" s="119">
        <v>5</v>
      </c>
      <c r="AR14" s="150">
        <v>13</v>
      </c>
      <c r="AS14" s="119">
        <v>14</v>
      </c>
      <c r="AT14" s="50">
        <v>13</v>
      </c>
      <c r="AU14" s="119">
        <v>12</v>
      </c>
      <c r="AV14" s="50">
        <v>13</v>
      </c>
      <c r="AW14" s="119">
        <v>12</v>
      </c>
      <c r="AX14" s="50">
        <v>14</v>
      </c>
      <c r="AY14" s="119">
        <v>13</v>
      </c>
      <c r="AZ14" s="50">
        <v>14</v>
      </c>
      <c r="BA14" s="119">
        <v>11</v>
      </c>
      <c r="BB14" s="50">
        <v>0</v>
      </c>
      <c r="BC14" s="119"/>
      <c r="BD14" s="119"/>
      <c r="BE14" s="119"/>
      <c r="BF14" s="119"/>
      <c r="BG14" s="119"/>
      <c r="BH14" s="66" t="str">
        <f t="shared" ref="BH14:BH20" si="59">LEFT(A14,3)</f>
        <v>TAM</v>
      </c>
      <c r="BI14" s="57">
        <v>29</v>
      </c>
      <c r="BJ14" s="55">
        <f t="shared" si="56"/>
        <v>50</v>
      </c>
      <c r="BK14" s="23">
        <f t="shared" si="57"/>
        <v>12.44</v>
      </c>
    </row>
    <row r="15" spans="1:63" ht="13.5" customHeight="1" x14ac:dyDescent="0.2">
      <c r="A15" s="100" t="s">
        <v>71</v>
      </c>
      <c r="B15" s="89">
        <v>0</v>
      </c>
      <c r="C15" s="116">
        <v>0</v>
      </c>
      <c r="D15" s="89">
        <v>0</v>
      </c>
      <c r="E15" s="116">
        <v>0</v>
      </c>
      <c r="F15" s="89">
        <v>1</v>
      </c>
      <c r="G15" s="116">
        <v>0</v>
      </c>
      <c r="H15" s="89">
        <v>0</v>
      </c>
      <c r="I15" s="116">
        <v>0</v>
      </c>
      <c r="J15" s="89">
        <v>0</v>
      </c>
      <c r="K15" s="116">
        <v>0</v>
      </c>
      <c r="L15" s="89">
        <v>3</v>
      </c>
      <c r="M15" s="116">
        <v>0</v>
      </c>
      <c r="N15" s="89">
        <v>0</v>
      </c>
      <c r="O15" s="116">
        <v>0</v>
      </c>
      <c r="P15" s="89">
        <v>0</v>
      </c>
      <c r="Q15" s="116">
        <v>0</v>
      </c>
      <c r="R15" s="89">
        <v>0</v>
      </c>
      <c r="S15" s="116">
        <v>0</v>
      </c>
      <c r="T15" s="89">
        <v>0</v>
      </c>
      <c r="U15" s="116">
        <v>0</v>
      </c>
      <c r="V15" s="89">
        <v>0</v>
      </c>
      <c r="W15" s="117">
        <v>12</v>
      </c>
      <c r="X15" s="90">
        <v>8</v>
      </c>
      <c r="Y15" s="117">
        <v>0</v>
      </c>
      <c r="Z15" s="90">
        <v>0</v>
      </c>
      <c r="AA15" s="117">
        <v>3</v>
      </c>
      <c r="AB15" s="90">
        <v>0</v>
      </c>
      <c r="AC15" s="117">
        <v>0</v>
      </c>
      <c r="AD15" s="90">
        <v>0</v>
      </c>
      <c r="AE15" s="117">
        <v>0</v>
      </c>
      <c r="AF15" s="90">
        <v>0</v>
      </c>
      <c r="AG15" s="117">
        <v>1</v>
      </c>
      <c r="AH15" s="90">
        <v>0</v>
      </c>
      <c r="AI15" s="117">
        <v>3</v>
      </c>
      <c r="AJ15" s="90">
        <v>0</v>
      </c>
      <c r="AK15" s="117">
        <v>0</v>
      </c>
      <c r="AL15" s="90">
        <v>0</v>
      </c>
      <c r="AM15" s="117">
        <v>0</v>
      </c>
      <c r="AN15" s="90">
        <v>0</v>
      </c>
      <c r="AO15" s="117">
        <v>0</v>
      </c>
      <c r="AP15" s="90">
        <v>0</v>
      </c>
      <c r="AQ15" s="117">
        <v>0</v>
      </c>
      <c r="AR15" s="149">
        <v>0</v>
      </c>
      <c r="AS15" s="117">
        <v>0</v>
      </c>
      <c r="AT15" s="90">
        <v>0</v>
      </c>
      <c r="AU15" s="117">
        <v>0</v>
      </c>
      <c r="AV15" s="90">
        <v>0</v>
      </c>
      <c r="AW15" s="117">
        <v>1</v>
      </c>
      <c r="AX15" s="90">
        <v>1</v>
      </c>
      <c r="AY15" s="117">
        <v>5</v>
      </c>
      <c r="AZ15" s="90">
        <v>1</v>
      </c>
      <c r="BA15" s="117">
        <v>6</v>
      </c>
      <c r="BB15" s="90">
        <v>5</v>
      </c>
      <c r="BC15" s="117"/>
      <c r="BD15" s="117"/>
      <c r="BE15" s="117"/>
      <c r="BF15" s="117"/>
      <c r="BG15" s="117"/>
      <c r="BH15" s="91" t="str">
        <f t="shared" si="59"/>
        <v>LAS</v>
      </c>
      <c r="BI15" s="69">
        <v>24</v>
      </c>
      <c r="BJ15" s="55">
        <f t="shared" si="56"/>
        <v>13</v>
      </c>
      <c r="BK15" s="23">
        <f t="shared" si="57"/>
        <v>3.8461538461538463</v>
      </c>
    </row>
    <row r="16" spans="1:63" ht="13.5" customHeight="1" thickBot="1" x14ac:dyDescent="0.25">
      <c r="A16" s="73" t="s">
        <v>115</v>
      </c>
      <c r="B16" s="74">
        <v>2</v>
      </c>
      <c r="C16" s="124">
        <v>13</v>
      </c>
      <c r="D16" s="74">
        <v>13</v>
      </c>
      <c r="E16" s="124">
        <v>9</v>
      </c>
      <c r="F16" s="74">
        <v>0</v>
      </c>
      <c r="G16" s="124">
        <v>11</v>
      </c>
      <c r="H16" s="74">
        <v>14</v>
      </c>
      <c r="I16" s="124">
        <v>6</v>
      </c>
      <c r="J16" s="74">
        <v>11</v>
      </c>
      <c r="K16" s="124">
        <v>7</v>
      </c>
      <c r="L16" s="74">
        <v>0</v>
      </c>
      <c r="M16" s="124">
        <v>4</v>
      </c>
      <c r="N16" s="74">
        <v>1</v>
      </c>
      <c r="O16" s="124">
        <v>9</v>
      </c>
      <c r="P16" s="74">
        <v>11</v>
      </c>
      <c r="Q16" s="124">
        <v>9</v>
      </c>
      <c r="R16" s="74">
        <v>4</v>
      </c>
      <c r="S16" s="124">
        <v>7</v>
      </c>
      <c r="T16" s="74">
        <v>2</v>
      </c>
      <c r="U16" s="124">
        <v>13</v>
      </c>
      <c r="V16" s="74">
        <v>4</v>
      </c>
      <c r="W16" s="125">
        <v>0</v>
      </c>
      <c r="X16" s="75">
        <v>0</v>
      </c>
      <c r="Y16" s="125">
        <v>12</v>
      </c>
      <c r="Z16" s="75">
        <v>6</v>
      </c>
      <c r="AA16" s="125">
        <v>0</v>
      </c>
      <c r="AB16" s="75">
        <v>5</v>
      </c>
      <c r="AC16" s="125">
        <v>8</v>
      </c>
      <c r="AD16" s="75">
        <v>6</v>
      </c>
      <c r="AE16" s="125">
        <v>7</v>
      </c>
      <c r="AF16" s="75">
        <v>2</v>
      </c>
      <c r="AG16" s="125">
        <v>0</v>
      </c>
      <c r="AH16" s="75">
        <v>7</v>
      </c>
      <c r="AI16" s="125">
        <v>0</v>
      </c>
      <c r="AJ16" s="75">
        <v>9</v>
      </c>
      <c r="AK16" s="125">
        <v>8</v>
      </c>
      <c r="AL16" s="75">
        <v>11</v>
      </c>
      <c r="AM16" s="125">
        <v>10</v>
      </c>
      <c r="AN16" s="75">
        <v>7</v>
      </c>
      <c r="AO16" s="125">
        <v>13</v>
      </c>
      <c r="AP16" s="75">
        <v>10</v>
      </c>
      <c r="AQ16" s="125">
        <v>13</v>
      </c>
      <c r="AR16" s="153">
        <v>7</v>
      </c>
      <c r="AS16" s="125">
        <v>9</v>
      </c>
      <c r="AT16" s="75">
        <v>5</v>
      </c>
      <c r="AU16" s="125">
        <v>15</v>
      </c>
      <c r="AV16" s="75">
        <v>12</v>
      </c>
      <c r="AW16" s="125">
        <v>0</v>
      </c>
      <c r="AX16" s="75">
        <v>0</v>
      </c>
      <c r="AY16" s="125">
        <v>0</v>
      </c>
      <c r="AZ16" s="75">
        <v>0</v>
      </c>
      <c r="BA16" s="125">
        <v>0</v>
      </c>
      <c r="BB16" s="75">
        <v>0</v>
      </c>
      <c r="BC16" s="125"/>
      <c r="BD16" s="125"/>
      <c r="BE16" s="125"/>
      <c r="BF16" s="125"/>
      <c r="BG16" s="125"/>
      <c r="BH16" s="62" t="str">
        <f t="shared" si="59"/>
        <v>WAS</v>
      </c>
      <c r="BI16" s="72">
        <v>41</v>
      </c>
      <c r="BJ16" s="55">
        <f t="shared" si="56"/>
        <v>40</v>
      </c>
      <c r="BK16" s="23">
        <f t="shared" si="57"/>
        <v>8.3000000000000007</v>
      </c>
    </row>
    <row r="17" spans="1:63" ht="13.5" customHeight="1" x14ac:dyDescent="0.2">
      <c r="A17" s="100" t="s">
        <v>66</v>
      </c>
      <c r="B17" s="89">
        <v>1</v>
      </c>
      <c r="C17" s="116">
        <v>1</v>
      </c>
      <c r="D17" s="89">
        <v>11</v>
      </c>
      <c r="E17" s="116">
        <v>10</v>
      </c>
      <c r="F17" s="89">
        <v>10</v>
      </c>
      <c r="G17" s="116">
        <v>8</v>
      </c>
      <c r="H17" s="89">
        <v>6</v>
      </c>
      <c r="I17" s="116">
        <v>11</v>
      </c>
      <c r="J17" s="89">
        <v>10</v>
      </c>
      <c r="K17" s="116">
        <v>11</v>
      </c>
      <c r="L17" s="89">
        <v>9</v>
      </c>
      <c r="M17" s="116">
        <v>8</v>
      </c>
      <c r="N17" s="89">
        <v>9</v>
      </c>
      <c r="O17" s="116">
        <v>6</v>
      </c>
      <c r="P17" s="89">
        <v>6</v>
      </c>
      <c r="Q17" s="116">
        <v>10</v>
      </c>
      <c r="R17" s="89">
        <v>3</v>
      </c>
      <c r="S17" s="116">
        <v>5</v>
      </c>
      <c r="T17" s="89">
        <v>10</v>
      </c>
      <c r="U17" s="116">
        <v>8</v>
      </c>
      <c r="V17" s="89">
        <v>9</v>
      </c>
      <c r="W17" s="117">
        <v>2</v>
      </c>
      <c r="X17" s="90">
        <v>6</v>
      </c>
      <c r="Y17" s="117">
        <v>10</v>
      </c>
      <c r="Z17" s="90">
        <v>11</v>
      </c>
      <c r="AA17" s="117">
        <v>9</v>
      </c>
      <c r="AB17" s="90">
        <v>15</v>
      </c>
      <c r="AC17" s="117">
        <v>12</v>
      </c>
      <c r="AD17" s="90">
        <v>12</v>
      </c>
      <c r="AE17" s="117">
        <v>11</v>
      </c>
      <c r="AF17" s="90">
        <v>6</v>
      </c>
      <c r="AG17" s="117">
        <v>11</v>
      </c>
      <c r="AH17" s="90">
        <v>9</v>
      </c>
      <c r="AI17" s="117">
        <v>11</v>
      </c>
      <c r="AJ17" s="90">
        <v>6</v>
      </c>
      <c r="AK17" s="117">
        <v>15</v>
      </c>
      <c r="AL17" s="90">
        <v>13</v>
      </c>
      <c r="AM17" s="117">
        <v>9</v>
      </c>
      <c r="AN17" s="90">
        <v>0</v>
      </c>
      <c r="AO17" s="117">
        <v>5</v>
      </c>
      <c r="AP17" s="90">
        <v>11</v>
      </c>
      <c r="AQ17" s="117">
        <v>8</v>
      </c>
      <c r="AR17" s="149">
        <v>9</v>
      </c>
      <c r="AS17" s="117">
        <v>12</v>
      </c>
      <c r="AT17" s="90">
        <v>6</v>
      </c>
      <c r="AU17" s="117">
        <v>10</v>
      </c>
      <c r="AV17" s="90">
        <v>7</v>
      </c>
      <c r="AW17" s="117">
        <v>7</v>
      </c>
      <c r="AX17" s="90">
        <v>11</v>
      </c>
      <c r="AY17" s="117">
        <v>12</v>
      </c>
      <c r="AZ17" s="90">
        <v>4</v>
      </c>
      <c r="BA17" s="117">
        <v>14</v>
      </c>
      <c r="BB17" s="90">
        <v>0</v>
      </c>
      <c r="BC17" s="117"/>
      <c r="BD17" s="117"/>
      <c r="BE17" s="117"/>
      <c r="BF17" s="117"/>
      <c r="BG17" s="117"/>
      <c r="BH17" s="91" t="str">
        <f t="shared" si="59"/>
        <v>ATL</v>
      </c>
      <c r="BI17" s="69">
        <v>0</v>
      </c>
      <c r="BJ17" s="55">
        <f t="shared" si="56"/>
        <v>51</v>
      </c>
      <c r="BK17" s="23">
        <f t="shared" si="57"/>
        <v>8.7450980392156854</v>
      </c>
    </row>
    <row r="18" spans="1:63" ht="13.5" customHeight="1" thickBot="1" x14ac:dyDescent="0.25">
      <c r="A18" s="73" t="s">
        <v>54</v>
      </c>
      <c r="B18" s="74">
        <v>0</v>
      </c>
      <c r="C18" s="124">
        <v>0</v>
      </c>
      <c r="D18" s="74">
        <v>0</v>
      </c>
      <c r="E18" s="124">
        <v>0</v>
      </c>
      <c r="F18" s="74">
        <v>0</v>
      </c>
      <c r="G18" s="124">
        <v>0</v>
      </c>
      <c r="H18" s="74">
        <v>0</v>
      </c>
      <c r="I18" s="124">
        <v>0</v>
      </c>
      <c r="J18" s="74">
        <v>0</v>
      </c>
      <c r="K18" s="124">
        <v>0</v>
      </c>
      <c r="L18" s="74">
        <v>0</v>
      </c>
      <c r="M18" s="124">
        <v>0</v>
      </c>
      <c r="N18" s="74">
        <v>0</v>
      </c>
      <c r="O18" s="124">
        <v>0</v>
      </c>
      <c r="P18" s="74">
        <v>0</v>
      </c>
      <c r="Q18" s="124">
        <v>0</v>
      </c>
      <c r="R18" s="74">
        <v>0</v>
      </c>
      <c r="S18" s="124">
        <v>0</v>
      </c>
      <c r="T18" s="74">
        <v>0</v>
      </c>
      <c r="U18" s="124">
        <v>0</v>
      </c>
      <c r="V18" s="74">
        <v>0</v>
      </c>
      <c r="W18" s="125">
        <v>0</v>
      </c>
      <c r="X18" s="75">
        <v>0</v>
      </c>
      <c r="Y18" s="125">
        <v>0</v>
      </c>
      <c r="Z18" s="75">
        <v>0</v>
      </c>
      <c r="AA18" s="125">
        <v>0</v>
      </c>
      <c r="AB18" s="75">
        <v>0</v>
      </c>
      <c r="AC18" s="125">
        <v>0</v>
      </c>
      <c r="AD18" s="75">
        <v>0</v>
      </c>
      <c r="AE18" s="125">
        <v>0</v>
      </c>
      <c r="AF18" s="75">
        <v>0</v>
      </c>
      <c r="AG18" s="125">
        <v>0</v>
      </c>
      <c r="AH18" s="75">
        <v>0</v>
      </c>
      <c r="AI18" s="125">
        <v>0</v>
      </c>
      <c r="AJ18" s="75">
        <v>0</v>
      </c>
      <c r="AK18" s="125">
        <v>0</v>
      </c>
      <c r="AL18" s="75">
        <v>0</v>
      </c>
      <c r="AM18" s="125">
        <v>0</v>
      </c>
      <c r="AN18" s="75">
        <v>4</v>
      </c>
      <c r="AO18" s="125">
        <v>0</v>
      </c>
      <c r="AP18" s="75">
        <v>0</v>
      </c>
      <c r="AQ18" s="125">
        <v>0</v>
      </c>
      <c r="AR18" s="153">
        <v>0</v>
      </c>
      <c r="AS18" s="125">
        <v>0</v>
      </c>
      <c r="AT18" s="75">
        <v>0</v>
      </c>
      <c r="AU18" s="125">
        <v>0</v>
      </c>
      <c r="AV18" s="75">
        <v>0</v>
      </c>
      <c r="AW18" s="125">
        <v>0</v>
      </c>
      <c r="AX18" s="75">
        <v>0</v>
      </c>
      <c r="AY18" s="125">
        <v>0</v>
      </c>
      <c r="AZ18" s="75">
        <v>0</v>
      </c>
      <c r="BA18" s="125">
        <v>0</v>
      </c>
      <c r="BB18" s="75">
        <v>1</v>
      </c>
      <c r="BC18" s="125"/>
      <c r="BD18" s="125"/>
      <c r="BE18" s="125"/>
      <c r="BF18" s="125"/>
      <c r="BG18" s="125"/>
      <c r="BH18" s="62" t="str">
        <f t="shared" si="59"/>
        <v>CAR</v>
      </c>
      <c r="BI18" s="72">
        <v>30</v>
      </c>
      <c r="BJ18" s="55">
        <f t="shared" si="56"/>
        <v>2</v>
      </c>
      <c r="BK18" s="23">
        <f t="shared" si="57"/>
        <v>2.5</v>
      </c>
    </row>
    <row r="19" spans="1:63" ht="13.5" customHeight="1" x14ac:dyDescent="0.2">
      <c r="A19" s="100" t="s">
        <v>75</v>
      </c>
      <c r="B19" s="89">
        <v>0</v>
      </c>
      <c r="C19" s="116">
        <v>0</v>
      </c>
      <c r="D19" s="89">
        <v>0</v>
      </c>
      <c r="E19" s="116">
        <v>5</v>
      </c>
      <c r="F19" s="89">
        <v>0</v>
      </c>
      <c r="G19" s="116">
        <v>0</v>
      </c>
      <c r="H19" s="89">
        <v>0</v>
      </c>
      <c r="I19" s="116">
        <v>5</v>
      </c>
      <c r="J19" s="89">
        <v>3</v>
      </c>
      <c r="K19" s="116">
        <v>3</v>
      </c>
      <c r="L19" s="89">
        <v>0</v>
      </c>
      <c r="M19" s="116">
        <v>0</v>
      </c>
      <c r="N19" s="89">
        <v>0</v>
      </c>
      <c r="O19" s="116">
        <v>0</v>
      </c>
      <c r="P19" s="89">
        <v>0</v>
      </c>
      <c r="Q19" s="116">
        <v>0</v>
      </c>
      <c r="R19" s="89">
        <v>12</v>
      </c>
      <c r="S19" s="116">
        <v>0</v>
      </c>
      <c r="T19" s="89">
        <v>0</v>
      </c>
      <c r="U19" s="116">
        <v>6</v>
      </c>
      <c r="V19" s="89">
        <v>0</v>
      </c>
      <c r="W19" s="117">
        <v>0</v>
      </c>
      <c r="X19" s="90">
        <v>3</v>
      </c>
      <c r="Y19" s="117">
        <v>4</v>
      </c>
      <c r="Z19" s="90">
        <v>2</v>
      </c>
      <c r="AA19" s="117">
        <v>0</v>
      </c>
      <c r="AB19" s="90">
        <v>4</v>
      </c>
      <c r="AC19" s="117">
        <v>5</v>
      </c>
      <c r="AD19" s="90">
        <v>8</v>
      </c>
      <c r="AE19" s="117">
        <v>0</v>
      </c>
      <c r="AF19" s="90">
        <v>0</v>
      </c>
      <c r="AG19" s="117">
        <v>0</v>
      </c>
      <c r="AH19" s="90">
        <v>5</v>
      </c>
      <c r="AI19" s="117">
        <v>4</v>
      </c>
      <c r="AJ19" s="90">
        <v>1</v>
      </c>
      <c r="AK19" s="117">
        <v>7</v>
      </c>
      <c r="AL19" s="90">
        <v>3</v>
      </c>
      <c r="AM19" s="117">
        <v>3</v>
      </c>
      <c r="AN19" s="90">
        <v>0</v>
      </c>
      <c r="AO19" s="117">
        <v>0</v>
      </c>
      <c r="AP19" s="90">
        <v>0</v>
      </c>
      <c r="AQ19" s="117">
        <v>7</v>
      </c>
      <c r="AR19" s="149">
        <v>10</v>
      </c>
      <c r="AS19" s="117">
        <v>5</v>
      </c>
      <c r="AT19" s="90">
        <v>11</v>
      </c>
      <c r="AU19" s="117">
        <v>3</v>
      </c>
      <c r="AV19" s="90">
        <v>0</v>
      </c>
      <c r="AW19" s="117">
        <v>8</v>
      </c>
      <c r="AX19" s="90">
        <v>0</v>
      </c>
      <c r="AY19" s="117">
        <v>0</v>
      </c>
      <c r="AZ19" s="90">
        <v>5</v>
      </c>
      <c r="BA19" s="117">
        <v>8</v>
      </c>
      <c r="BB19" s="90">
        <v>0</v>
      </c>
      <c r="BC19" s="117"/>
      <c r="BD19" s="117"/>
      <c r="BE19" s="117"/>
      <c r="BF19" s="117"/>
      <c r="BG19" s="117"/>
      <c r="BH19" s="91" t="str">
        <f t="shared" si="59"/>
        <v>HOU</v>
      </c>
      <c r="BI19" s="56">
        <v>10</v>
      </c>
      <c r="BJ19" s="55">
        <f t="shared" si="56"/>
        <v>26</v>
      </c>
      <c r="BK19" s="23">
        <f t="shared" si="57"/>
        <v>5.384615384615385</v>
      </c>
    </row>
    <row r="20" spans="1:63" ht="13.5" customHeight="1" thickBot="1" x14ac:dyDescent="0.25">
      <c r="A20" s="15" t="s">
        <v>55</v>
      </c>
      <c r="B20" s="29">
        <v>9</v>
      </c>
      <c r="C20" s="118">
        <v>2</v>
      </c>
      <c r="D20" s="29">
        <v>6</v>
      </c>
      <c r="E20" s="118">
        <v>0</v>
      </c>
      <c r="F20" s="29">
        <v>8</v>
      </c>
      <c r="G20" s="118">
        <v>3</v>
      </c>
      <c r="H20" s="29">
        <v>7</v>
      </c>
      <c r="I20" s="118">
        <v>0</v>
      </c>
      <c r="J20" s="29">
        <v>0</v>
      </c>
      <c r="K20" s="118">
        <v>0</v>
      </c>
      <c r="L20" s="29">
        <v>10</v>
      </c>
      <c r="M20" s="118">
        <v>6</v>
      </c>
      <c r="N20" s="29">
        <v>2</v>
      </c>
      <c r="O20" s="118">
        <v>3</v>
      </c>
      <c r="P20" s="29">
        <v>5</v>
      </c>
      <c r="Q20" s="118">
        <v>3</v>
      </c>
      <c r="R20" s="29">
        <v>0</v>
      </c>
      <c r="S20" s="118">
        <v>1</v>
      </c>
      <c r="T20" s="29">
        <v>6</v>
      </c>
      <c r="U20" s="118">
        <v>0</v>
      </c>
      <c r="V20" s="29">
        <v>1</v>
      </c>
      <c r="W20" s="119">
        <v>9</v>
      </c>
      <c r="X20" s="50">
        <v>0</v>
      </c>
      <c r="Y20" s="119">
        <v>0</v>
      </c>
      <c r="Z20" s="50">
        <v>0</v>
      </c>
      <c r="AA20" s="119">
        <v>4</v>
      </c>
      <c r="AB20" s="50">
        <v>0</v>
      </c>
      <c r="AC20" s="119">
        <v>0</v>
      </c>
      <c r="AD20" s="50">
        <v>0</v>
      </c>
      <c r="AE20" s="119">
        <v>3</v>
      </c>
      <c r="AF20" s="50">
        <v>5</v>
      </c>
      <c r="AG20" s="119">
        <v>4</v>
      </c>
      <c r="AH20" s="50">
        <v>0</v>
      </c>
      <c r="AI20" s="119">
        <v>0</v>
      </c>
      <c r="AJ20" s="50">
        <v>0</v>
      </c>
      <c r="AK20" s="119">
        <v>0</v>
      </c>
      <c r="AL20" s="50">
        <v>0</v>
      </c>
      <c r="AM20" s="119">
        <v>0</v>
      </c>
      <c r="AN20" s="50">
        <v>5</v>
      </c>
      <c r="AO20" s="119">
        <v>7</v>
      </c>
      <c r="AP20" s="50">
        <v>15</v>
      </c>
      <c r="AQ20" s="119">
        <v>0</v>
      </c>
      <c r="AR20" s="150">
        <v>0</v>
      </c>
      <c r="AS20" s="119">
        <v>0</v>
      </c>
      <c r="AT20" s="50">
        <v>0</v>
      </c>
      <c r="AU20" s="119">
        <v>0</v>
      </c>
      <c r="AV20" s="50">
        <v>3</v>
      </c>
      <c r="AW20" s="119">
        <v>0</v>
      </c>
      <c r="AX20" s="50">
        <v>8</v>
      </c>
      <c r="AY20" s="119">
        <v>1</v>
      </c>
      <c r="AZ20" s="50">
        <v>0</v>
      </c>
      <c r="BA20" s="119">
        <v>0</v>
      </c>
      <c r="BB20" s="50">
        <v>8</v>
      </c>
      <c r="BC20" s="119"/>
      <c r="BD20" s="119"/>
      <c r="BE20" s="119"/>
      <c r="BF20" s="119"/>
      <c r="BG20" s="119"/>
      <c r="BH20" s="66" t="str">
        <f t="shared" si="59"/>
        <v>JAC</v>
      </c>
      <c r="BI20" s="57">
        <v>17</v>
      </c>
      <c r="BJ20" s="55">
        <f t="shared" si="56"/>
        <v>27</v>
      </c>
      <c r="BK20" s="23">
        <f t="shared" si="57"/>
        <v>5.333333333333333</v>
      </c>
    </row>
    <row r="21" spans="1:63" ht="13.5" customHeight="1" thickBot="1" x14ac:dyDescent="0.25">
      <c r="A21" s="16" t="s">
        <v>2</v>
      </c>
      <c r="B21" s="142">
        <f>SUM(B4,B5,B8,B9,B12,B14,B16,B18,B20)</f>
        <v>67</v>
      </c>
      <c r="C21" s="126">
        <f>SUM(C4,C5,C8,C9,C12,C14,C16,C18,C20)</f>
        <v>60</v>
      </c>
      <c r="D21" s="142">
        <f>SUM(D4,D5,D8,D9,D12,D14,D16,D18,D20)</f>
        <v>60</v>
      </c>
      <c r="E21" s="126">
        <f>SUM(E4,E5,E8,E9,E12,E14,E16,E18,E20)</f>
        <v>54</v>
      </c>
      <c r="F21" s="142">
        <f>SUM(F4,F5,F8,F9,F12,F14,F16,F18,F20)</f>
        <v>47</v>
      </c>
      <c r="G21" s="126">
        <f>SUM(G4,G5,G8,G9,G12,G14,G16,G18,G20)</f>
        <v>50</v>
      </c>
      <c r="H21" s="142">
        <f>SUM(H4,H5,H8,H9,H12,H14,H16,H18,H20)</f>
        <v>57</v>
      </c>
      <c r="I21" s="126">
        <f>SUM(I4,I5,I8,I9,I12,I14,I16,I18,I20)</f>
        <v>49</v>
      </c>
      <c r="J21" s="142">
        <f>SUM(J4,J5,J8,J9,J12,J14,J16,J18,J20)</f>
        <v>49</v>
      </c>
      <c r="K21" s="126">
        <f>SUM(K4,K5,K8,K9,K12,K14,K16,K18,K20)</f>
        <v>44</v>
      </c>
      <c r="L21" s="142">
        <f>SUM(L4,L5,L8,L9,L12,L14,L16,L18,L20)</f>
        <v>61</v>
      </c>
      <c r="M21" s="126">
        <f>SUM(M4,M5,M8,M9,M12,M14,M16,M18,M20)</f>
        <v>47</v>
      </c>
      <c r="N21" s="142">
        <f>SUM(N4,N5,N8,N9,N12,N14,N16,N18,N20)</f>
        <v>46</v>
      </c>
      <c r="O21" s="126">
        <f>SUM(O4,O5,O8,O9,O12,O14,O16,O18,O20)</f>
        <v>47</v>
      </c>
      <c r="P21" s="142">
        <f>SUM(P4,P5,P8,P9,P12,P14,P16,P18,P20)</f>
        <v>58</v>
      </c>
      <c r="Q21" s="126">
        <f>SUM(Q4,Q5,Q8,Q9,Q12,Q14,Q16,Q18,Q20)</f>
        <v>45</v>
      </c>
      <c r="R21" s="142">
        <f>SUM(R4,R5,R8,R9,R12,R14,R16,R18,R20)</f>
        <v>39</v>
      </c>
      <c r="S21" s="126">
        <f>SUM(S4,S5,S8,S9,S12,S14,S16,S18,S20)</f>
        <v>50</v>
      </c>
      <c r="T21" s="142">
        <f>SUM(T4,T5,T8,T9,T12,T14,T16,T18,T20)</f>
        <v>47</v>
      </c>
      <c r="U21" s="126">
        <f>SUM(U4,U5,U8,U9,U12,U14,U16,U18,U20)</f>
        <v>46</v>
      </c>
      <c r="V21" s="142">
        <f>SUM(V4,V5,V8,V9,V12,V14,V16,V18,V20)</f>
        <v>44</v>
      </c>
      <c r="W21" s="126">
        <f>SUM(W4,W5,W8,W9,W12,W14,W16,W18,W20)</f>
        <v>38</v>
      </c>
      <c r="X21" s="142">
        <f>SUM(X4,X5,X8,X9,X12,X14,X16,X18,X20)</f>
        <v>49</v>
      </c>
      <c r="Y21" s="126">
        <f>SUM(Y4,Y5,Y8,Y9,Y12,Y14,Y16,Y18,Y20)</f>
        <v>46</v>
      </c>
      <c r="Z21" s="142">
        <f>SUM(Z4,Z5,Z8,Z9,Z12,Z14,Z16,Z18,Z20)</f>
        <v>54</v>
      </c>
      <c r="AA21" s="126">
        <f>SUM(AA4,AA5,AA8,AA9,AA12,AA14,AA16,AA18,AA20)</f>
        <v>55</v>
      </c>
      <c r="AB21" s="142">
        <f>SUM(AB4,AB5,AB8,AB9,AB12,AB14,AB16,AB18,AB20)</f>
        <v>42</v>
      </c>
      <c r="AC21" s="126">
        <f>SUM(AC4,AC5,AC8,AC9,AC12,AC14,AC16,AC18,AC20)</f>
        <v>40</v>
      </c>
      <c r="AD21" s="142">
        <f>SUM(AD4,AD5,AD8,AD9,AD12,AD14,AD16,AD18,AD20)</f>
        <v>50</v>
      </c>
      <c r="AE21" s="126">
        <f>SUM(AE4,AE5,AE8,AE9,AE12,AE14,AE16,AE18,AE20)</f>
        <v>48</v>
      </c>
      <c r="AF21" s="142">
        <f>SUM(AF4,AF5,AF8,AF9,AF12,AF14,AF16,AF18,AF20)</f>
        <v>40</v>
      </c>
      <c r="AG21" s="126">
        <f>SUM(AG4,AG5,AG8,AG9,AG12,AG14,AG16,AG18,AG20)</f>
        <v>38</v>
      </c>
      <c r="AH21" s="142">
        <f>SUM(AH4,AH5,AH8,AH9,AH12,AH14,AH16,AH18,AH20)</f>
        <v>48</v>
      </c>
      <c r="AI21" s="126">
        <f>SUM(AI4,AI5,AI8,AI9,AI12,AI14,AI16,AI18,AI20)</f>
        <v>37</v>
      </c>
      <c r="AJ21" s="142">
        <f>SUM(AJ4,AJ5,AJ8,AJ9,AJ12,AJ14,AJ16,AJ18,AJ20)</f>
        <v>43</v>
      </c>
      <c r="AK21" s="126">
        <f>SUM(AK4,AK5,AK8,AK9,AK12,AK14,AK16,AK18,AK20)</f>
        <v>44</v>
      </c>
      <c r="AL21" s="142">
        <f>SUM(AL4,AL5,AL8,AL9,AL12,AL14,AL16,AL18,AL20)</f>
        <v>48</v>
      </c>
      <c r="AM21" s="126">
        <f>SUM(AM4,AM5,AM8,AM9,AM12,AM14,AM16,AM18,AM20)</f>
        <v>53</v>
      </c>
      <c r="AN21" s="142">
        <f>SUM(AN4,AN5,AN8,AN9,AN12,AN14,AN16,AN18,AN20)</f>
        <v>47</v>
      </c>
      <c r="AO21" s="126">
        <f>SUM(AO4,AO5,AO8,AO9,AO12,AO14,AO16,AO18,AO20)</f>
        <v>55</v>
      </c>
      <c r="AP21" s="142">
        <f>SUM(AP4,AP5,AP8,AP9,AP12,AP14,AP16,AP18,AP20)</f>
        <v>48</v>
      </c>
      <c r="AQ21" s="126">
        <f>SUM(AQ4,AQ5,AQ8,AQ9,AQ12,AQ14,AQ16,AQ18,AQ20)</f>
        <v>49</v>
      </c>
      <c r="AR21" s="142">
        <f>SUM(AR4,AR5,AR8,AR9,AR12,AR14,AR16,AR18,AR20)</f>
        <v>43</v>
      </c>
      <c r="AS21" s="126">
        <f>SUM(AS4,AS5,AS8,AS9,AS12,AS14,AS16,AS18,AS20)</f>
        <v>37</v>
      </c>
      <c r="AT21" s="142">
        <f>SUM(AT4,AT5,AT8,AT9,AT12,AT14,AT16,AT18,AT20)</f>
        <v>42</v>
      </c>
      <c r="AU21" s="126">
        <f>SUM(AU4,AU5,AU8,AU9,AU12,AU14,AU16,AU18,AU20)</f>
        <v>43</v>
      </c>
      <c r="AV21" s="142">
        <f>SUM(AV4,AV5,AV8,AV9,AV12,AV14,AV16,AV18,AV20)</f>
        <v>40</v>
      </c>
      <c r="AW21" s="126">
        <f>SUM(AW4,AW5,AW8,AW9,AW12,AW14,AW16,AW18,AW20)</f>
        <v>34</v>
      </c>
      <c r="AX21" s="142">
        <f>SUM(AX4,AX5,AX8,AX9,AX12,AX14,AX16,AX18,AX20)</f>
        <v>44</v>
      </c>
      <c r="AY21" s="126">
        <f>SUM(AY4,AY5,AY8,AY9,AY12,AY14,AY16,AY18,AY20)</f>
        <v>23</v>
      </c>
      <c r="AZ21" s="142">
        <f>SUM(AZ4,AZ5,AZ8,AZ9,AZ12,AZ14,AZ16,AZ18,AZ20)</f>
        <v>27</v>
      </c>
      <c r="BA21" s="126">
        <f>SUM(BA4,BA5,BA8,BA9,BA12,BA14,BA16,BA18,BA20)</f>
        <v>33</v>
      </c>
      <c r="BB21" s="142">
        <f>SUM(BB4,BB5,BB8,BB9,BB12,BB14,BB16,BB18,BB20)</f>
        <v>26</v>
      </c>
      <c r="BC21" s="126">
        <f>SUM(BC4,BC5,BC8,BC9,BC12,BC14,BC16,BC18,BC20)</f>
        <v>0</v>
      </c>
      <c r="BD21" s="126">
        <f>SUM(BD4,BD5,BD8,BD9,BD12,BD14,BD16,BD18,BD20)</f>
        <v>0</v>
      </c>
      <c r="BE21" s="126">
        <f>SUM(BE4,BE5,BE8,BE9,BE12,BE14,BE16,BE18,BE20)</f>
        <v>0</v>
      </c>
      <c r="BF21" s="126">
        <f>SUM(BF4,BF5,BF8,BF9,BF12,BF14,BF16,BF18,BF20)</f>
        <v>0</v>
      </c>
      <c r="BG21" s="126">
        <f>SUM(BG4,BG5,BG8,BG9,BG12,BG14,BG16,BG18,BG20)</f>
        <v>0</v>
      </c>
      <c r="BH21" s="68"/>
      <c r="BI21" s="60"/>
      <c r="BJ21" s="23"/>
      <c r="BK21" s="23"/>
    </row>
    <row r="22" spans="1:63" ht="13.5" customHeight="1" x14ac:dyDescent="0.2">
      <c r="A22" s="101" t="s">
        <v>44</v>
      </c>
      <c r="B22" s="89">
        <v>0</v>
      </c>
      <c r="C22" s="116">
        <v>0</v>
      </c>
      <c r="D22" s="89">
        <v>0</v>
      </c>
      <c r="E22" s="116">
        <v>0</v>
      </c>
      <c r="F22" s="89">
        <v>0</v>
      </c>
      <c r="G22" s="116">
        <v>0</v>
      </c>
      <c r="H22" s="89">
        <v>0</v>
      </c>
      <c r="I22" s="116">
        <v>0</v>
      </c>
      <c r="J22" s="89">
        <v>0</v>
      </c>
      <c r="K22" s="116">
        <v>0</v>
      </c>
      <c r="L22" s="89">
        <v>0</v>
      </c>
      <c r="M22" s="116">
        <v>0</v>
      </c>
      <c r="N22" s="89">
        <v>0</v>
      </c>
      <c r="O22" s="116">
        <v>0</v>
      </c>
      <c r="P22" s="89">
        <v>0</v>
      </c>
      <c r="Q22" s="116">
        <v>0</v>
      </c>
      <c r="R22" s="89">
        <v>5</v>
      </c>
      <c r="S22" s="116">
        <v>0</v>
      </c>
      <c r="T22" s="89">
        <v>0</v>
      </c>
      <c r="U22" s="116">
        <v>0</v>
      </c>
      <c r="V22" s="89">
        <v>0</v>
      </c>
      <c r="W22" s="117">
        <v>3</v>
      </c>
      <c r="X22" s="90">
        <v>0</v>
      </c>
      <c r="Y22" s="117">
        <v>0</v>
      </c>
      <c r="Z22" s="90">
        <v>5</v>
      </c>
      <c r="AA22" s="117">
        <v>0</v>
      </c>
      <c r="AB22" s="90">
        <v>0</v>
      </c>
      <c r="AC22" s="117">
        <v>0</v>
      </c>
      <c r="AD22" s="90">
        <v>0</v>
      </c>
      <c r="AE22" s="117">
        <v>0</v>
      </c>
      <c r="AF22" s="90">
        <v>0</v>
      </c>
      <c r="AG22" s="117">
        <v>0</v>
      </c>
      <c r="AH22" s="90">
        <v>0</v>
      </c>
      <c r="AI22" s="117">
        <v>0</v>
      </c>
      <c r="AJ22" s="90">
        <v>0</v>
      </c>
      <c r="AK22" s="117">
        <v>4</v>
      </c>
      <c r="AL22" s="90">
        <v>0</v>
      </c>
      <c r="AM22" s="117">
        <v>0</v>
      </c>
      <c r="AN22" s="90">
        <v>0</v>
      </c>
      <c r="AO22" s="117">
        <v>1</v>
      </c>
      <c r="AP22" s="90">
        <v>0</v>
      </c>
      <c r="AQ22" s="117">
        <v>0</v>
      </c>
      <c r="AR22" s="149">
        <v>0</v>
      </c>
      <c r="AS22" s="117">
        <v>0</v>
      </c>
      <c r="AT22" s="90">
        <v>0</v>
      </c>
      <c r="AU22" s="117">
        <v>0</v>
      </c>
      <c r="AV22" s="90">
        <v>6</v>
      </c>
      <c r="AW22" s="117">
        <v>0</v>
      </c>
      <c r="AX22" s="90">
        <v>7</v>
      </c>
      <c r="AY22" s="117">
        <v>0</v>
      </c>
      <c r="AZ22" s="90">
        <v>0</v>
      </c>
      <c r="BA22" s="117">
        <v>0</v>
      </c>
      <c r="BB22" s="90">
        <v>10</v>
      </c>
      <c r="BC22" s="117"/>
      <c r="BD22" s="117"/>
      <c r="BE22" s="117"/>
      <c r="BF22" s="117"/>
      <c r="BG22" s="117"/>
      <c r="BH22" s="91" t="str">
        <f t="shared" ref="BH22:BH27" si="60">LEFT(A22,3)</f>
        <v>DEN</v>
      </c>
      <c r="BI22" s="56">
        <v>20</v>
      </c>
      <c r="BJ22" s="55">
        <f t="shared" ref="BJ22:BJ27" si="61">COUNTIF(B22:BG22,"&gt;0")</f>
        <v>8</v>
      </c>
      <c r="BK22" s="23">
        <f t="shared" ref="BK22:BK27" si="62">IFERROR(SUM(B22:BG22)/BJ22,0)</f>
        <v>5.125</v>
      </c>
    </row>
    <row r="23" spans="1:63" ht="13.5" customHeight="1" thickBot="1" x14ac:dyDescent="0.25">
      <c r="A23" s="10" t="s">
        <v>62</v>
      </c>
      <c r="B23" s="29">
        <v>8</v>
      </c>
      <c r="C23" s="118">
        <v>3</v>
      </c>
      <c r="D23" s="29">
        <v>4</v>
      </c>
      <c r="E23" s="118">
        <v>3</v>
      </c>
      <c r="F23" s="29">
        <v>5</v>
      </c>
      <c r="G23" s="118">
        <v>12</v>
      </c>
      <c r="H23" s="29">
        <v>8</v>
      </c>
      <c r="I23" s="118">
        <v>4</v>
      </c>
      <c r="J23" s="29">
        <v>4</v>
      </c>
      <c r="K23" s="118">
        <v>8</v>
      </c>
      <c r="L23" s="29">
        <v>2</v>
      </c>
      <c r="M23" s="118">
        <v>11</v>
      </c>
      <c r="N23" s="29">
        <v>5</v>
      </c>
      <c r="O23" s="118">
        <v>13</v>
      </c>
      <c r="P23" s="29">
        <v>3</v>
      </c>
      <c r="Q23" s="118">
        <v>6</v>
      </c>
      <c r="R23" s="29">
        <v>0</v>
      </c>
      <c r="S23" s="118">
        <v>9</v>
      </c>
      <c r="T23" s="29">
        <v>4</v>
      </c>
      <c r="U23" s="118">
        <v>3</v>
      </c>
      <c r="V23" s="29">
        <v>7</v>
      </c>
      <c r="W23" s="119">
        <v>0</v>
      </c>
      <c r="X23" s="50">
        <v>1</v>
      </c>
      <c r="Y23" s="119">
        <v>6</v>
      </c>
      <c r="Z23" s="50">
        <v>0</v>
      </c>
      <c r="AA23" s="119">
        <v>6</v>
      </c>
      <c r="AB23" s="50">
        <v>10</v>
      </c>
      <c r="AC23" s="119">
        <v>11</v>
      </c>
      <c r="AD23" s="50">
        <v>3</v>
      </c>
      <c r="AE23" s="119">
        <v>6</v>
      </c>
      <c r="AF23" s="50">
        <v>9</v>
      </c>
      <c r="AG23" s="119">
        <v>5</v>
      </c>
      <c r="AH23" s="50">
        <v>3</v>
      </c>
      <c r="AI23" s="119">
        <v>8</v>
      </c>
      <c r="AJ23" s="50">
        <v>5</v>
      </c>
      <c r="AK23" s="119">
        <v>0</v>
      </c>
      <c r="AL23" s="50">
        <v>5</v>
      </c>
      <c r="AM23" s="119">
        <v>4</v>
      </c>
      <c r="AN23" s="50">
        <v>2</v>
      </c>
      <c r="AO23" s="119">
        <v>0</v>
      </c>
      <c r="AP23" s="50">
        <v>7</v>
      </c>
      <c r="AQ23" s="119">
        <v>3</v>
      </c>
      <c r="AR23" s="150">
        <v>8</v>
      </c>
      <c r="AS23" s="119">
        <v>7</v>
      </c>
      <c r="AT23" s="50">
        <v>9</v>
      </c>
      <c r="AU23" s="119">
        <v>4</v>
      </c>
      <c r="AV23" s="50">
        <v>0</v>
      </c>
      <c r="AW23" s="119">
        <v>10</v>
      </c>
      <c r="AX23" s="50">
        <v>0</v>
      </c>
      <c r="AY23" s="119">
        <v>11</v>
      </c>
      <c r="AZ23" s="50">
        <v>2</v>
      </c>
      <c r="BA23" s="119">
        <v>7</v>
      </c>
      <c r="BB23" s="50">
        <v>0</v>
      </c>
      <c r="BC23" s="119"/>
      <c r="BD23" s="119"/>
      <c r="BE23" s="119"/>
      <c r="BF23" s="119"/>
      <c r="BG23" s="119"/>
      <c r="BH23" s="65" t="str">
        <f>LEFT(A23,4)</f>
        <v>LA C</v>
      </c>
      <c r="BI23" s="57">
        <v>23</v>
      </c>
      <c r="BJ23" s="55">
        <f t="shared" si="61"/>
        <v>45</v>
      </c>
      <c r="BK23" s="23">
        <f t="shared" si="62"/>
        <v>6.0888888888888886</v>
      </c>
    </row>
    <row r="24" spans="1:63" ht="13.5" customHeight="1" x14ac:dyDescent="0.2">
      <c r="A24" s="88" t="s">
        <v>65</v>
      </c>
      <c r="B24" s="89">
        <v>0</v>
      </c>
      <c r="C24" s="116">
        <v>0</v>
      </c>
      <c r="D24" s="89">
        <v>0</v>
      </c>
      <c r="E24" s="116">
        <v>0</v>
      </c>
      <c r="F24" s="89">
        <v>0</v>
      </c>
      <c r="G24" s="116">
        <v>0</v>
      </c>
      <c r="H24" s="89">
        <v>0</v>
      </c>
      <c r="I24" s="116">
        <v>0</v>
      </c>
      <c r="J24" s="89">
        <v>0</v>
      </c>
      <c r="K24" s="116">
        <v>0</v>
      </c>
      <c r="L24" s="89">
        <v>0</v>
      </c>
      <c r="M24" s="116">
        <v>0</v>
      </c>
      <c r="N24" s="89">
        <v>0</v>
      </c>
      <c r="O24" s="116">
        <v>0</v>
      </c>
      <c r="P24" s="89">
        <v>0</v>
      </c>
      <c r="Q24" s="116">
        <v>0</v>
      </c>
      <c r="R24" s="89">
        <v>0</v>
      </c>
      <c r="S24" s="116">
        <v>0</v>
      </c>
      <c r="T24" s="89">
        <v>0</v>
      </c>
      <c r="U24" s="116">
        <v>0</v>
      </c>
      <c r="V24" s="89">
        <v>0</v>
      </c>
      <c r="W24" s="117">
        <v>0</v>
      </c>
      <c r="X24" s="90">
        <v>4</v>
      </c>
      <c r="Y24" s="117">
        <v>0</v>
      </c>
      <c r="Z24" s="90">
        <v>0</v>
      </c>
      <c r="AA24" s="117">
        <v>1</v>
      </c>
      <c r="AB24" s="90">
        <v>0</v>
      </c>
      <c r="AC24" s="117">
        <v>0</v>
      </c>
      <c r="AD24" s="90">
        <v>0</v>
      </c>
      <c r="AE24" s="117">
        <v>0</v>
      </c>
      <c r="AF24" s="90">
        <v>0</v>
      </c>
      <c r="AG24" s="117">
        <v>0</v>
      </c>
      <c r="AH24" s="90">
        <v>0</v>
      </c>
      <c r="AI24" s="117">
        <v>0</v>
      </c>
      <c r="AJ24" s="90">
        <v>0</v>
      </c>
      <c r="AK24" s="117">
        <v>0</v>
      </c>
      <c r="AL24" s="90">
        <v>0</v>
      </c>
      <c r="AM24" s="117">
        <v>0</v>
      </c>
      <c r="AN24" s="90">
        <v>0</v>
      </c>
      <c r="AO24" s="117">
        <v>0</v>
      </c>
      <c r="AP24" s="90">
        <v>0</v>
      </c>
      <c r="AQ24" s="117">
        <v>0</v>
      </c>
      <c r="AR24" s="149">
        <v>0</v>
      </c>
      <c r="AS24" s="117">
        <v>0</v>
      </c>
      <c r="AT24" s="90">
        <v>0</v>
      </c>
      <c r="AU24" s="117">
        <v>0</v>
      </c>
      <c r="AV24" s="90">
        <v>0</v>
      </c>
      <c r="AW24" s="117">
        <v>0</v>
      </c>
      <c r="AX24" s="90">
        <v>2</v>
      </c>
      <c r="AY24" s="117">
        <v>0</v>
      </c>
      <c r="AZ24" s="90">
        <v>0</v>
      </c>
      <c r="BA24" s="117">
        <v>1</v>
      </c>
      <c r="BB24" s="90">
        <v>0</v>
      </c>
      <c r="BC24" s="117"/>
      <c r="BD24" s="117"/>
      <c r="BE24" s="117"/>
      <c r="BF24" s="117"/>
      <c r="BG24" s="117"/>
      <c r="BH24" s="97" t="s">
        <v>68</v>
      </c>
      <c r="BI24" s="56">
        <v>13</v>
      </c>
      <c r="BJ24" s="55">
        <f t="shared" si="61"/>
        <v>4</v>
      </c>
      <c r="BK24" s="23">
        <f t="shared" si="62"/>
        <v>2</v>
      </c>
    </row>
    <row r="25" spans="1:63" ht="13.5" customHeight="1" thickBot="1" x14ac:dyDescent="0.25">
      <c r="A25" s="10" t="s">
        <v>61</v>
      </c>
      <c r="B25" s="29">
        <v>14</v>
      </c>
      <c r="C25" s="118">
        <v>15</v>
      </c>
      <c r="D25" s="29">
        <v>10</v>
      </c>
      <c r="E25" s="118">
        <v>12</v>
      </c>
      <c r="F25" s="29">
        <v>14</v>
      </c>
      <c r="G25" s="118">
        <v>13</v>
      </c>
      <c r="H25" s="29">
        <v>11</v>
      </c>
      <c r="I25" s="118">
        <v>12</v>
      </c>
      <c r="J25" s="29">
        <v>12</v>
      </c>
      <c r="K25" s="118">
        <v>14</v>
      </c>
      <c r="L25" s="29">
        <v>15</v>
      </c>
      <c r="M25" s="118">
        <v>14</v>
      </c>
      <c r="N25" s="29">
        <v>15</v>
      </c>
      <c r="O25" s="118">
        <v>15</v>
      </c>
      <c r="P25" s="29">
        <v>8</v>
      </c>
      <c r="Q25" s="118">
        <v>13</v>
      </c>
      <c r="R25" s="29">
        <v>11</v>
      </c>
      <c r="S25" s="118">
        <v>8</v>
      </c>
      <c r="T25" s="29">
        <v>13</v>
      </c>
      <c r="U25" s="118">
        <v>15</v>
      </c>
      <c r="V25" s="29">
        <v>14</v>
      </c>
      <c r="W25" s="119">
        <v>13</v>
      </c>
      <c r="X25" s="50">
        <v>0</v>
      </c>
      <c r="Y25" s="119">
        <v>13</v>
      </c>
      <c r="Z25" s="50">
        <v>12</v>
      </c>
      <c r="AA25" s="119">
        <v>0</v>
      </c>
      <c r="AB25" s="50">
        <v>11</v>
      </c>
      <c r="AC25" s="119">
        <v>10</v>
      </c>
      <c r="AD25" s="50">
        <v>14</v>
      </c>
      <c r="AE25" s="119">
        <v>9</v>
      </c>
      <c r="AF25" s="50">
        <v>13</v>
      </c>
      <c r="AG25" s="119">
        <v>14</v>
      </c>
      <c r="AH25" s="50">
        <v>8</v>
      </c>
      <c r="AI25" s="119">
        <v>15</v>
      </c>
      <c r="AJ25" s="50">
        <v>12</v>
      </c>
      <c r="AK25" s="119">
        <v>11</v>
      </c>
      <c r="AL25" s="50">
        <v>7</v>
      </c>
      <c r="AM25" s="119">
        <v>5</v>
      </c>
      <c r="AN25" s="50">
        <v>14</v>
      </c>
      <c r="AO25" s="119">
        <v>12</v>
      </c>
      <c r="AP25" s="50">
        <v>6</v>
      </c>
      <c r="AQ25" s="119">
        <v>9</v>
      </c>
      <c r="AR25" s="150">
        <v>11</v>
      </c>
      <c r="AS25" s="119">
        <v>8</v>
      </c>
      <c r="AT25" s="50">
        <v>3</v>
      </c>
      <c r="AU25" s="119">
        <v>9</v>
      </c>
      <c r="AV25" s="50">
        <v>9</v>
      </c>
      <c r="AW25" s="119">
        <v>14</v>
      </c>
      <c r="AX25" s="50">
        <v>0</v>
      </c>
      <c r="AY25" s="119">
        <v>10</v>
      </c>
      <c r="AZ25" s="50">
        <v>12</v>
      </c>
      <c r="BA25" s="119">
        <v>0</v>
      </c>
      <c r="BB25" s="50">
        <v>12</v>
      </c>
      <c r="BC25" s="119"/>
      <c r="BD25" s="119"/>
      <c r="BE25" s="119"/>
      <c r="BF25" s="119"/>
      <c r="BG25" s="119"/>
      <c r="BH25" s="65" t="str">
        <f t="shared" si="60"/>
        <v>SEA</v>
      </c>
      <c r="BI25" s="57">
        <v>44</v>
      </c>
      <c r="BJ25" s="55">
        <f t="shared" si="61"/>
        <v>49</v>
      </c>
      <c r="BK25" s="23">
        <f t="shared" si="62"/>
        <v>11.510204081632653</v>
      </c>
    </row>
    <row r="26" spans="1:63" ht="13.5" customHeight="1" x14ac:dyDescent="0.2">
      <c r="A26" s="102" t="s">
        <v>79</v>
      </c>
      <c r="B26" s="89">
        <v>0</v>
      </c>
      <c r="C26" s="116">
        <v>6</v>
      </c>
      <c r="D26" s="89">
        <v>0</v>
      </c>
      <c r="E26" s="116">
        <v>0</v>
      </c>
      <c r="F26" s="89">
        <v>7</v>
      </c>
      <c r="G26" s="116">
        <v>10</v>
      </c>
      <c r="H26" s="89">
        <v>2</v>
      </c>
      <c r="I26" s="116">
        <v>3</v>
      </c>
      <c r="J26" s="89">
        <v>1</v>
      </c>
      <c r="K26" s="116">
        <v>2</v>
      </c>
      <c r="L26" s="89">
        <v>6</v>
      </c>
      <c r="M26" s="116">
        <v>5</v>
      </c>
      <c r="N26" s="89">
        <v>8</v>
      </c>
      <c r="O26" s="116">
        <v>8</v>
      </c>
      <c r="P26" s="89">
        <v>14</v>
      </c>
      <c r="Q26" s="116">
        <v>2</v>
      </c>
      <c r="R26" s="89">
        <v>6</v>
      </c>
      <c r="S26" s="116">
        <v>15</v>
      </c>
      <c r="T26" s="89">
        <v>11</v>
      </c>
      <c r="U26" s="116">
        <v>7</v>
      </c>
      <c r="V26" s="89">
        <v>3</v>
      </c>
      <c r="W26" s="117">
        <v>0</v>
      </c>
      <c r="X26" s="90">
        <v>5</v>
      </c>
      <c r="Y26" s="117">
        <v>3</v>
      </c>
      <c r="Z26" s="90">
        <v>1</v>
      </c>
      <c r="AA26" s="117">
        <v>2</v>
      </c>
      <c r="AB26" s="90">
        <v>6</v>
      </c>
      <c r="AC26" s="117">
        <v>6</v>
      </c>
      <c r="AD26" s="90">
        <v>9</v>
      </c>
      <c r="AE26" s="117">
        <v>4</v>
      </c>
      <c r="AF26" s="90">
        <v>3</v>
      </c>
      <c r="AG26" s="117">
        <v>8</v>
      </c>
      <c r="AH26" s="90">
        <v>15</v>
      </c>
      <c r="AI26" s="117">
        <v>9</v>
      </c>
      <c r="AJ26" s="90">
        <v>13</v>
      </c>
      <c r="AK26" s="117">
        <v>0</v>
      </c>
      <c r="AL26" s="90">
        <v>14</v>
      </c>
      <c r="AM26" s="117">
        <v>0</v>
      </c>
      <c r="AN26" s="90">
        <v>10</v>
      </c>
      <c r="AO26" s="117">
        <v>11</v>
      </c>
      <c r="AP26" s="90">
        <v>5</v>
      </c>
      <c r="AQ26" s="117">
        <v>0</v>
      </c>
      <c r="AR26" s="149">
        <v>12</v>
      </c>
      <c r="AS26" s="117">
        <v>11</v>
      </c>
      <c r="AT26" s="90">
        <v>12</v>
      </c>
      <c r="AU26" s="117">
        <v>0</v>
      </c>
      <c r="AV26" s="90">
        <v>14</v>
      </c>
      <c r="AW26" s="117">
        <v>15</v>
      </c>
      <c r="AX26" s="90">
        <v>15</v>
      </c>
      <c r="AY26" s="117">
        <v>9</v>
      </c>
      <c r="AZ26" s="90">
        <v>11</v>
      </c>
      <c r="BA26" s="117">
        <v>10</v>
      </c>
      <c r="BB26" s="90">
        <v>11</v>
      </c>
      <c r="BC26" s="117"/>
      <c r="BD26" s="117"/>
      <c r="BE26" s="117"/>
      <c r="BF26" s="117"/>
      <c r="BG26" s="117"/>
      <c r="BH26" s="91" t="str">
        <f t="shared" si="60"/>
        <v>DAL</v>
      </c>
      <c r="BI26" s="56">
        <v>14</v>
      </c>
      <c r="BJ26" s="55">
        <f t="shared" si="61"/>
        <v>45</v>
      </c>
      <c r="BK26" s="23">
        <f t="shared" si="62"/>
        <v>8</v>
      </c>
    </row>
    <row r="27" spans="1:63" ht="13.5" customHeight="1" thickBot="1" x14ac:dyDescent="0.25">
      <c r="A27" s="13" t="s">
        <v>67</v>
      </c>
      <c r="B27" s="29">
        <v>4</v>
      </c>
      <c r="C27" s="118">
        <v>0</v>
      </c>
      <c r="D27" s="29">
        <v>3</v>
      </c>
      <c r="E27" s="118">
        <v>2</v>
      </c>
      <c r="F27" s="29">
        <v>0</v>
      </c>
      <c r="G27" s="118">
        <v>0</v>
      </c>
      <c r="H27" s="29">
        <v>0</v>
      </c>
      <c r="I27" s="118">
        <v>0</v>
      </c>
      <c r="J27" s="29">
        <v>0</v>
      </c>
      <c r="K27" s="118">
        <v>0</v>
      </c>
      <c r="L27" s="29">
        <v>0</v>
      </c>
      <c r="M27" s="118">
        <v>0</v>
      </c>
      <c r="N27" s="29">
        <v>0</v>
      </c>
      <c r="O27" s="118">
        <v>0</v>
      </c>
      <c r="P27" s="29">
        <v>0</v>
      </c>
      <c r="Q27" s="118">
        <v>0</v>
      </c>
      <c r="R27" s="29">
        <v>0</v>
      </c>
      <c r="S27" s="118">
        <v>0</v>
      </c>
      <c r="T27" s="29">
        <v>0</v>
      </c>
      <c r="U27" s="118">
        <v>0</v>
      </c>
      <c r="V27" s="29">
        <v>0</v>
      </c>
      <c r="W27" s="119">
        <v>4</v>
      </c>
      <c r="X27" s="50">
        <v>0</v>
      </c>
      <c r="Y27" s="119">
        <v>0</v>
      </c>
      <c r="Z27" s="50">
        <v>0</v>
      </c>
      <c r="AA27" s="119">
        <v>0</v>
      </c>
      <c r="AB27" s="50">
        <v>0</v>
      </c>
      <c r="AC27" s="119">
        <v>0</v>
      </c>
      <c r="AD27" s="50">
        <v>0</v>
      </c>
      <c r="AE27" s="119">
        <v>0</v>
      </c>
      <c r="AF27" s="50">
        <v>0</v>
      </c>
      <c r="AG27" s="119">
        <v>0</v>
      </c>
      <c r="AH27" s="50">
        <v>0</v>
      </c>
      <c r="AI27" s="119">
        <v>0</v>
      </c>
      <c r="AJ27" s="50">
        <v>0</v>
      </c>
      <c r="AK27" s="119">
        <v>5</v>
      </c>
      <c r="AL27" s="50">
        <v>0</v>
      </c>
      <c r="AM27" s="119">
        <v>2</v>
      </c>
      <c r="AN27" s="50">
        <v>0</v>
      </c>
      <c r="AO27" s="119">
        <v>0</v>
      </c>
      <c r="AP27" s="50">
        <v>0</v>
      </c>
      <c r="AQ27" s="119">
        <v>2</v>
      </c>
      <c r="AR27" s="150">
        <v>0</v>
      </c>
      <c r="AS27" s="119">
        <v>0</v>
      </c>
      <c r="AT27" s="50">
        <v>0</v>
      </c>
      <c r="AU27" s="119">
        <v>6</v>
      </c>
      <c r="AV27" s="50">
        <v>0</v>
      </c>
      <c r="AW27" s="119">
        <v>0</v>
      </c>
      <c r="AX27" s="50">
        <v>0</v>
      </c>
      <c r="AY27" s="119">
        <v>0</v>
      </c>
      <c r="AZ27" s="50">
        <v>0</v>
      </c>
      <c r="BA27" s="119">
        <v>0</v>
      </c>
      <c r="BB27" s="50">
        <v>0</v>
      </c>
      <c r="BC27" s="119"/>
      <c r="BD27" s="119"/>
      <c r="BE27" s="119"/>
      <c r="BF27" s="119"/>
      <c r="BG27" s="119"/>
      <c r="BH27" s="65" t="str">
        <f t="shared" si="60"/>
        <v>CHI</v>
      </c>
      <c r="BI27" s="57">
        <v>31</v>
      </c>
      <c r="BJ27" s="55">
        <f t="shared" si="61"/>
        <v>8</v>
      </c>
      <c r="BK27" s="23">
        <f t="shared" si="62"/>
        <v>3.5</v>
      </c>
    </row>
    <row r="28" spans="1:63" ht="13.5" customHeight="1" x14ac:dyDescent="0.2">
      <c r="A28" s="103" t="s">
        <v>63</v>
      </c>
      <c r="B28" s="89">
        <v>0</v>
      </c>
      <c r="C28" s="116">
        <v>0</v>
      </c>
      <c r="D28" s="89">
        <v>0</v>
      </c>
      <c r="E28" s="116">
        <v>0</v>
      </c>
      <c r="F28" s="89">
        <v>0</v>
      </c>
      <c r="G28" s="116">
        <v>0</v>
      </c>
      <c r="H28" s="89">
        <v>1</v>
      </c>
      <c r="I28" s="116">
        <v>0</v>
      </c>
      <c r="J28" s="89">
        <v>0</v>
      </c>
      <c r="K28" s="116">
        <v>0</v>
      </c>
      <c r="L28" s="89">
        <v>5</v>
      </c>
      <c r="M28" s="116">
        <v>0</v>
      </c>
      <c r="N28" s="89">
        <v>0</v>
      </c>
      <c r="O28" s="116">
        <v>5</v>
      </c>
      <c r="P28" s="89">
        <v>2</v>
      </c>
      <c r="Q28" s="116">
        <v>0</v>
      </c>
      <c r="R28" s="89">
        <v>0</v>
      </c>
      <c r="S28" s="116">
        <v>2</v>
      </c>
      <c r="T28" s="89">
        <v>0</v>
      </c>
      <c r="U28" s="116">
        <v>0</v>
      </c>
      <c r="V28" s="89">
        <v>0</v>
      </c>
      <c r="W28" s="127">
        <v>5</v>
      </c>
      <c r="X28" s="104">
        <v>0</v>
      </c>
      <c r="Y28" s="127">
        <v>0</v>
      </c>
      <c r="Z28" s="90">
        <v>3</v>
      </c>
      <c r="AA28" s="127">
        <v>0</v>
      </c>
      <c r="AB28" s="104">
        <v>0</v>
      </c>
      <c r="AC28" s="127">
        <v>0</v>
      </c>
      <c r="AD28" s="104">
        <v>1</v>
      </c>
      <c r="AE28" s="127">
        <v>5</v>
      </c>
      <c r="AF28" s="104">
        <v>0</v>
      </c>
      <c r="AG28" s="127">
        <v>0</v>
      </c>
      <c r="AH28" s="104">
        <v>0</v>
      </c>
      <c r="AI28" s="127">
        <v>5</v>
      </c>
      <c r="AJ28" s="104">
        <v>0</v>
      </c>
      <c r="AK28" s="127">
        <v>6</v>
      </c>
      <c r="AL28" s="104">
        <v>0</v>
      </c>
      <c r="AM28" s="127">
        <v>14</v>
      </c>
      <c r="AN28" s="104">
        <v>0</v>
      </c>
      <c r="AO28" s="127">
        <v>6</v>
      </c>
      <c r="AP28" s="104">
        <v>0</v>
      </c>
      <c r="AQ28" s="127">
        <v>10</v>
      </c>
      <c r="AR28" s="154">
        <v>0</v>
      </c>
      <c r="AS28" s="117">
        <v>3</v>
      </c>
      <c r="AT28" s="90">
        <v>4</v>
      </c>
      <c r="AU28" s="117">
        <v>8</v>
      </c>
      <c r="AV28" s="90">
        <v>8</v>
      </c>
      <c r="AW28" s="117">
        <v>0</v>
      </c>
      <c r="AX28" s="90">
        <v>5</v>
      </c>
      <c r="AY28" s="117">
        <v>0</v>
      </c>
      <c r="AZ28" s="90">
        <v>9</v>
      </c>
      <c r="BA28" s="117">
        <v>5</v>
      </c>
      <c r="BB28" s="90">
        <v>6</v>
      </c>
      <c r="BC28" s="117"/>
      <c r="BD28" s="117"/>
      <c r="BE28" s="117"/>
      <c r="BF28" s="117"/>
      <c r="BG28" s="117"/>
      <c r="BH28" s="91" t="str">
        <f>LEFT(A28,3)</f>
        <v>ARI</v>
      </c>
      <c r="BI28" s="69">
        <v>15</v>
      </c>
      <c r="BJ28" s="55">
        <f>COUNTIF(B28:BG28,"&gt;0")</f>
        <v>22</v>
      </c>
      <c r="BK28" s="23">
        <f>IFERROR(SUM(B28:BG28)/BJ28,0)</f>
        <v>5.3636363636363633</v>
      </c>
    </row>
    <row r="29" spans="1:63" ht="13.5" customHeight="1" thickBot="1" x14ac:dyDescent="0.25">
      <c r="A29" s="14" t="s">
        <v>77</v>
      </c>
      <c r="B29" s="29">
        <v>7</v>
      </c>
      <c r="C29" s="118">
        <v>9</v>
      </c>
      <c r="D29" s="29">
        <v>7</v>
      </c>
      <c r="E29" s="118">
        <v>4</v>
      </c>
      <c r="F29" s="29">
        <v>6</v>
      </c>
      <c r="G29" s="118">
        <v>2</v>
      </c>
      <c r="H29" s="29">
        <v>0</v>
      </c>
      <c r="I29" s="118">
        <v>10</v>
      </c>
      <c r="J29" s="29">
        <v>5</v>
      </c>
      <c r="K29" s="118">
        <v>5</v>
      </c>
      <c r="L29" s="29">
        <v>0</v>
      </c>
      <c r="M29" s="118">
        <v>2</v>
      </c>
      <c r="N29" s="29">
        <v>3</v>
      </c>
      <c r="O29" s="118">
        <v>0</v>
      </c>
      <c r="P29" s="29">
        <v>0</v>
      </c>
      <c r="Q29" s="118">
        <v>5</v>
      </c>
      <c r="R29" s="29">
        <v>10</v>
      </c>
      <c r="S29" s="118">
        <v>0</v>
      </c>
      <c r="T29" s="29">
        <v>3</v>
      </c>
      <c r="U29" s="118">
        <v>4</v>
      </c>
      <c r="V29" s="29">
        <v>5</v>
      </c>
      <c r="W29" s="119">
        <v>0</v>
      </c>
      <c r="X29" s="50">
        <v>14</v>
      </c>
      <c r="Y29" s="119">
        <v>5</v>
      </c>
      <c r="Z29" s="50">
        <v>0</v>
      </c>
      <c r="AA29" s="119">
        <v>5</v>
      </c>
      <c r="AB29" s="50">
        <v>1</v>
      </c>
      <c r="AC29" s="119">
        <v>7</v>
      </c>
      <c r="AD29" s="50">
        <v>0</v>
      </c>
      <c r="AE29" s="119">
        <v>0</v>
      </c>
      <c r="AF29" s="50">
        <v>1</v>
      </c>
      <c r="AG29" s="119">
        <v>6</v>
      </c>
      <c r="AH29" s="50">
        <v>4</v>
      </c>
      <c r="AI29" s="119">
        <v>0</v>
      </c>
      <c r="AJ29" s="50">
        <v>4</v>
      </c>
      <c r="AK29" s="119">
        <v>0</v>
      </c>
      <c r="AL29" s="50">
        <v>8</v>
      </c>
      <c r="AM29" s="119">
        <v>0</v>
      </c>
      <c r="AN29" s="50">
        <v>6</v>
      </c>
      <c r="AO29" s="119">
        <v>0</v>
      </c>
      <c r="AP29" s="50">
        <v>4</v>
      </c>
      <c r="AQ29" s="119">
        <v>0</v>
      </c>
      <c r="AR29" s="50">
        <v>2</v>
      </c>
      <c r="AS29" s="119">
        <v>0</v>
      </c>
      <c r="AT29" s="50">
        <v>0</v>
      </c>
      <c r="AU29" s="119">
        <v>0</v>
      </c>
      <c r="AV29" s="50">
        <v>0</v>
      </c>
      <c r="AW29" s="119">
        <v>3</v>
      </c>
      <c r="AX29" s="50">
        <v>0</v>
      </c>
      <c r="AY29" s="119">
        <v>4</v>
      </c>
      <c r="AZ29" s="50">
        <v>0</v>
      </c>
      <c r="BA29" s="119">
        <v>0</v>
      </c>
      <c r="BB29" s="50">
        <v>0</v>
      </c>
      <c r="BC29" s="119"/>
      <c r="BD29" s="119"/>
      <c r="BE29" s="119"/>
      <c r="BF29" s="119"/>
      <c r="BG29" s="119"/>
      <c r="BH29" s="66" t="str">
        <f>LEFT(A29,3)</f>
        <v>SAN</v>
      </c>
      <c r="BI29" s="70">
        <v>16</v>
      </c>
      <c r="BJ29" s="55">
        <f>COUNTIF(B29:BG29,"&gt;0")</f>
        <v>31</v>
      </c>
      <c r="BK29" s="23">
        <f>IFERROR(SUM(B29:BG29)/BJ29,0)</f>
        <v>5.193548387096774</v>
      </c>
    </row>
    <row r="30" spans="1:63" ht="13.5" customHeight="1" thickBot="1" x14ac:dyDescent="0.25">
      <c r="A30" s="18" t="s">
        <v>3</v>
      </c>
      <c r="B30" s="142">
        <f>SUM(B21,B23,B25,B27,B29)</f>
        <v>100</v>
      </c>
      <c r="C30" s="126">
        <f>SUM(C21,C23,C25,C27,C29)</f>
        <v>87</v>
      </c>
      <c r="D30" s="142">
        <f>SUM(D21,D23,D25,D27,D29)</f>
        <v>84</v>
      </c>
      <c r="E30" s="126">
        <f>SUM(E21,E23,E25,E27,E29)</f>
        <v>75</v>
      </c>
      <c r="F30" s="142">
        <f>SUM(F21,F23,F25,F27,F29)</f>
        <v>72</v>
      </c>
      <c r="G30" s="126">
        <f>SUM(G21,G23,G25,G27,G29)</f>
        <v>77</v>
      </c>
      <c r="H30" s="142">
        <f>SUM(H21,H23,H25,H27,H29)</f>
        <v>76</v>
      </c>
      <c r="I30" s="126">
        <f>SUM(I21,I23,I25,I27,I29)</f>
        <v>75</v>
      </c>
      <c r="J30" s="142">
        <f>SUM(J21,J23,J25,J27,J29)</f>
        <v>70</v>
      </c>
      <c r="K30" s="126">
        <f>SUM(K21,K23,K25,K27,K29)</f>
        <v>71</v>
      </c>
      <c r="L30" s="142">
        <f>SUM(L21,L23,L25,L27,L29)</f>
        <v>78</v>
      </c>
      <c r="M30" s="126">
        <f>SUM(M21,M23,M25,M27,M29)</f>
        <v>74</v>
      </c>
      <c r="N30" s="142">
        <f>SUM(N21,N23,N25,N27,N29)</f>
        <v>69</v>
      </c>
      <c r="O30" s="126">
        <f>SUM(O21,O23,O25,O27,O29)</f>
        <v>75</v>
      </c>
      <c r="P30" s="142">
        <f>SUM(P21,P23,P25,P27,P29)</f>
        <v>69</v>
      </c>
      <c r="Q30" s="126">
        <f>SUM(Q21,Q23,Q25,Q27,Q29)</f>
        <v>69</v>
      </c>
      <c r="R30" s="142">
        <f>SUM(R21,R23,R25,R27,R29)</f>
        <v>60</v>
      </c>
      <c r="S30" s="126">
        <f>SUM(S21,S23,S25,S27,S29)</f>
        <v>67</v>
      </c>
      <c r="T30" s="142">
        <f>SUM(T21,T23,T25,T27,T29)</f>
        <v>67</v>
      </c>
      <c r="U30" s="126">
        <f>SUM(U21,U23,U25,U27,U29)</f>
        <v>68</v>
      </c>
      <c r="V30" s="142">
        <f>SUM(V21,V23,V25,V27,V29)</f>
        <v>70</v>
      </c>
      <c r="W30" s="126">
        <f>SUM(W21,W23,W25,W27,W29)</f>
        <v>55</v>
      </c>
      <c r="X30" s="142">
        <f>SUM(X21,X23,X25,X27,X29)</f>
        <v>64</v>
      </c>
      <c r="Y30" s="126">
        <f>SUM(Y21,Y23,Y25,Y27,Y29)</f>
        <v>70</v>
      </c>
      <c r="Z30" s="142">
        <f>SUM(Z21,Z23,Z25,Z27,Z29)</f>
        <v>66</v>
      </c>
      <c r="AA30" s="126">
        <f>SUM(AA21,AA23,AA25,AA27,AA29)</f>
        <v>66</v>
      </c>
      <c r="AB30" s="142">
        <f>SUM(AB21,AB23,AB25,AB27,AB29)</f>
        <v>64</v>
      </c>
      <c r="AC30" s="126">
        <f>SUM(AC21,AC23,AC25,AC27,AC29)</f>
        <v>68</v>
      </c>
      <c r="AD30" s="142">
        <f>SUM(AD21,AD23,AD25,AD27,AD29)</f>
        <v>67</v>
      </c>
      <c r="AE30" s="126">
        <f>SUM(AE21,AE23,AE25,AE27,AE29)</f>
        <v>63</v>
      </c>
      <c r="AF30" s="142">
        <f>SUM(AF21,AF23,AF25,AF27,AF29)</f>
        <v>63</v>
      </c>
      <c r="AG30" s="126">
        <f>SUM(AG21,AG23,AG25,AG27,AG29)</f>
        <v>63</v>
      </c>
      <c r="AH30" s="142">
        <f>SUM(AH21,AH23,AH25,AH27,AH29)</f>
        <v>63</v>
      </c>
      <c r="AI30" s="126">
        <f>SUM(AI21,AI23,AI25,AI27,AI29)</f>
        <v>60</v>
      </c>
      <c r="AJ30" s="142">
        <f>SUM(AJ21,AJ23,AJ25,AJ27,AJ29)</f>
        <v>64</v>
      </c>
      <c r="AK30" s="126">
        <f>SUM(AK21,AK23,AK25,AK27,AK29)</f>
        <v>60</v>
      </c>
      <c r="AL30" s="142">
        <f>SUM(AL21,AL23,AL25,AL27,AL29)</f>
        <v>68</v>
      </c>
      <c r="AM30" s="126">
        <f>SUM(AM21,AM23,AM25,AM27,AM29)</f>
        <v>64</v>
      </c>
      <c r="AN30" s="142">
        <f>SUM(AN21,AN23,AN25,AN27,AN29)</f>
        <v>69</v>
      </c>
      <c r="AO30" s="126">
        <f>SUM(AO21,AO23,AO25,AO27,AO29)</f>
        <v>67</v>
      </c>
      <c r="AP30" s="142">
        <f>SUM(AP21,AP23,AP25,AP27,AP29)</f>
        <v>65</v>
      </c>
      <c r="AQ30" s="126">
        <f>SUM(AQ21,AQ23,AQ25,AQ27,AQ29)</f>
        <v>63</v>
      </c>
      <c r="AR30" s="142">
        <f>SUM(AR21,AR23,AR25,AR27,AR29)</f>
        <v>64</v>
      </c>
      <c r="AS30" s="126">
        <f>SUM(AS21,AS23,AS25,AS27,AS29)</f>
        <v>52</v>
      </c>
      <c r="AT30" s="142">
        <f>SUM(AT21,AT23,AT25,AT27,AT29)</f>
        <v>54</v>
      </c>
      <c r="AU30" s="126">
        <f>SUM(AU21,AU23,AU25,AU27,AU29)</f>
        <v>62</v>
      </c>
      <c r="AV30" s="142">
        <f>SUM(AV21,AV23,AV25,AV27,AV29)</f>
        <v>49</v>
      </c>
      <c r="AW30" s="126">
        <f>SUM(AW21,AW23,AW25,AW27,AW29)</f>
        <v>61</v>
      </c>
      <c r="AX30" s="142">
        <f>SUM(AX21,AX23,AX25,AX27,AX29)</f>
        <v>44</v>
      </c>
      <c r="AY30" s="126">
        <f>SUM(AY21,AY23,AY25,AY27,AY29)</f>
        <v>48</v>
      </c>
      <c r="AZ30" s="142">
        <f>SUM(AZ21,AZ23,AZ25,AZ27,AZ29)</f>
        <v>41</v>
      </c>
      <c r="BA30" s="126">
        <f>SUM(BA21,BA23,BA25,BA27,BA29)</f>
        <v>40</v>
      </c>
      <c r="BB30" s="142">
        <f>SUM(BB21,BB23,BB25,BB27,BB29)</f>
        <v>38</v>
      </c>
      <c r="BC30" s="126">
        <f>SUM(BC21,BC23,BC25,BC27,BC29)</f>
        <v>0</v>
      </c>
      <c r="BD30" s="126">
        <f>SUM(BD21,BD23,BD25,BD27,BD29)</f>
        <v>0</v>
      </c>
      <c r="BE30" s="126">
        <f>SUM(BE21,BE23,BE25,BE27,BE29)</f>
        <v>0</v>
      </c>
      <c r="BF30" s="126">
        <f>SUM(BF21,BF23,BF25,BF27,BF29)</f>
        <v>0</v>
      </c>
      <c r="BG30" s="126">
        <f>SUM(BG21,BG23,BG25,BG27,BG29)</f>
        <v>0</v>
      </c>
      <c r="BH30" s="68"/>
      <c r="BI30" s="76"/>
      <c r="BJ30" s="23"/>
      <c r="BK30" s="23"/>
    </row>
    <row r="31" spans="1:63" ht="13.5" customHeight="1" x14ac:dyDescent="0.2">
      <c r="A31" s="17" t="s">
        <v>93</v>
      </c>
      <c r="B31" s="28">
        <v>3</v>
      </c>
      <c r="C31" s="120">
        <v>8</v>
      </c>
      <c r="D31" s="28">
        <v>9</v>
      </c>
      <c r="E31" s="120">
        <v>15</v>
      </c>
      <c r="F31" s="28">
        <v>13</v>
      </c>
      <c r="G31" s="120">
        <v>9</v>
      </c>
      <c r="H31" s="28">
        <v>9</v>
      </c>
      <c r="I31" s="120">
        <v>9</v>
      </c>
      <c r="J31" s="28">
        <v>14</v>
      </c>
      <c r="K31" s="120">
        <v>12</v>
      </c>
      <c r="L31" s="28">
        <v>4</v>
      </c>
      <c r="M31" s="120">
        <v>9</v>
      </c>
      <c r="N31" s="28">
        <v>13</v>
      </c>
      <c r="O31" s="120">
        <v>7</v>
      </c>
      <c r="P31" s="28">
        <v>13</v>
      </c>
      <c r="Q31" s="120">
        <v>12</v>
      </c>
      <c r="R31" s="28">
        <v>14</v>
      </c>
      <c r="S31" s="120">
        <v>14</v>
      </c>
      <c r="T31" s="28">
        <v>14</v>
      </c>
      <c r="U31" s="120">
        <v>12</v>
      </c>
      <c r="V31" s="28">
        <v>10</v>
      </c>
      <c r="W31" s="121">
        <v>10</v>
      </c>
      <c r="X31" s="49">
        <v>13</v>
      </c>
      <c r="Y31" s="121">
        <v>9</v>
      </c>
      <c r="Z31" s="49">
        <v>13</v>
      </c>
      <c r="AA31" s="121">
        <v>13</v>
      </c>
      <c r="AB31" s="49">
        <v>14</v>
      </c>
      <c r="AC31" s="121">
        <v>9</v>
      </c>
      <c r="AD31" s="49">
        <v>10</v>
      </c>
      <c r="AE31" s="121">
        <v>14</v>
      </c>
      <c r="AF31" s="49">
        <v>14</v>
      </c>
      <c r="AG31" s="121">
        <v>13</v>
      </c>
      <c r="AH31" s="49">
        <v>11</v>
      </c>
      <c r="AI31" s="121">
        <v>13</v>
      </c>
      <c r="AJ31" s="49">
        <v>11</v>
      </c>
      <c r="AK31" s="121">
        <v>13</v>
      </c>
      <c r="AL31" s="49">
        <v>4</v>
      </c>
      <c r="AM31" s="121">
        <v>7</v>
      </c>
      <c r="AN31" s="49">
        <v>0</v>
      </c>
      <c r="AO31" s="121">
        <v>2</v>
      </c>
      <c r="AP31" s="49">
        <v>3</v>
      </c>
      <c r="AQ31" s="121">
        <v>4</v>
      </c>
      <c r="AR31" s="151">
        <v>3</v>
      </c>
      <c r="AS31" s="121">
        <v>13</v>
      </c>
      <c r="AT31" s="49">
        <v>10</v>
      </c>
      <c r="AU31" s="121">
        <v>0</v>
      </c>
      <c r="AV31" s="49">
        <v>10</v>
      </c>
      <c r="AW31" s="121">
        <v>0</v>
      </c>
      <c r="AX31" s="49">
        <v>13</v>
      </c>
      <c r="AY31" s="121">
        <v>8</v>
      </c>
      <c r="AZ31" s="49">
        <v>15</v>
      </c>
      <c r="BA31" s="121">
        <v>12</v>
      </c>
      <c r="BB31" s="49">
        <v>0</v>
      </c>
      <c r="BC31" s="121"/>
      <c r="BD31" s="121"/>
      <c r="BE31" s="121"/>
      <c r="BF31" s="121"/>
      <c r="BG31" s="121"/>
      <c r="BH31" s="62" t="str">
        <f>LEFT(A31,3)</f>
        <v>KAN</v>
      </c>
      <c r="BI31" s="56">
        <v>22</v>
      </c>
      <c r="BJ31" s="55">
        <f>COUNTIF(B31:BG31,"&gt;0")</f>
        <v>49</v>
      </c>
      <c r="BK31" s="23">
        <f>IFERROR(SUM(B31:BG31)/BJ31,0)</f>
        <v>10.346938775510203</v>
      </c>
    </row>
    <row r="32" spans="1:63" ht="13.5" customHeight="1" thickBot="1" x14ac:dyDescent="0.25">
      <c r="A32" s="105" t="s">
        <v>57</v>
      </c>
      <c r="B32" s="93">
        <v>0</v>
      </c>
      <c r="C32" s="122">
        <v>0</v>
      </c>
      <c r="D32" s="93">
        <v>0</v>
      </c>
      <c r="E32" s="122">
        <v>0</v>
      </c>
      <c r="F32" s="93">
        <v>0</v>
      </c>
      <c r="G32" s="122">
        <v>0</v>
      </c>
      <c r="H32" s="93">
        <v>0</v>
      </c>
      <c r="I32" s="122">
        <v>0</v>
      </c>
      <c r="J32" s="93">
        <v>0</v>
      </c>
      <c r="K32" s="122">
        <v>0</v>
      </c>
      <c r="L32" s="93">
        <v>0</v>
      </c>
      <c r="M32" s="122">
        <v>0</v>
      </c>
      <c r="N32" s="93">
        <v>0</v>
      </c>
      <c r="O32" s="122">
        <v>0</v>
      </c>
      <c r="P32" s="93">
        <v>0</v>
      </c>
      <c r="Q32" s="122">
        <v>0</v>
      </c>
      <c r="R32" s="93">
        <v>0</v>
      </c>
      <c r="S32" s="122">
        <v>0</v>
      </c>
      <c r="T32" s="93">
        <v>0</v>
      </c>
      <c r="U32" s="122">
        <v>0</v>
      </c>
      <c r="V32" s="93">
        <v>0</v>
      </c>
      <c r="W32" s="128">
        <v>0</v>
      </c>
      <c r="X32" s="94">
        <v>0</v>
      </c>
      <c r="Y32" s="123">
        <v>0</v>
      </c>
      <c r="Z32" s="94">
        <v>0</v>
      </c>
      <c r="AA32" s="123">
        <v>0</v>
      </c>
      <c r="AB32" s="94">
        <v>0</v>
      </c>
      <c r="AC32" s="123">
        <v>0</v>
      </c>
      <c r="AD32" s="94">
        <v>0</v>
      </c>
      <c r="AE32" s="123">
        <v>0</v>
      </c>
      <c r="AF32" s="94">
        <v>0</v>
      </c>
      <c r="AG32" s="123">
        <v>0</v>
      </c>
      <c r="AH32" s="94">
        <v>0</v>
      </c>
      <c r="AI32" s="123">
        <v>0</v>
      </c>
      <c r="AJ32" s="94">
        <v>0</v>
      </c>
      <c r="AK32" s="123">
        <v>0</v>
      </c>
      <c r="AL32" s="94">
        <v>0</v>
      </c>
      <c r="AM32" s="123">
        <v>0</v>
      </c>
      <c r="AN32" s="94">
        <v>1</v>
      </c>
      <c r="AO32" s="123">
        <v>0</v>
      </c>
      <c r="AP32" s="94">
        <v>0</v>
      </c>
      <c r="AQ32" s="123">
        <v>0</v>
      </c>
      <c r="AR32" s="94">
        <v>0</v>
      </c>
      <c r="AS32" s="123">
        <v>0</v>
      </c>
      <c r="AT32" s="94">
        <v>0</v>
      </c>
      <c r="AU32" s="123">
        <v>1</v>
      </c>
      <c r="AV32" s="94">
        <v>0</v>
      </c>
      <c r="AW32" s="123">
        <v>2</v>
      </c>
      <c r="AX32" s="94">
        <v>0</v>
      </c>
      <c r="AY32" s="123">
        <v>0</v>
      </c>
      <c r="AZ32" s="94">
        <v>0</v>
      </c>
      <c r="BA32" s="123">
        <v>0</v>
      </c>
      <c r="BB32" s="94">
        <v>14</v>
      </c>
      <c r="BC32" s="123"/>
      <c r="BD32" s="123"/>
      <c r="BE32" s="123"/>
      <c r="BF32" s="123"/>
      <c r="BG32" s="123"/>
      <c r="BH32" s="97" t="str">
        <f>LEFT(A32,4)</f>
        <v>NY G</v>
      </c>
      <c r="BI32" s="57">
        <v>9</v>
      </c>
      <c r="BJ32" s="55">
        <f>COUNTIF(B32:BG32,"&gt;0")</f>
        <v>4</v>
      </c>
      <c r="BK32" s="23">
        <f>IFERROR(SUM(B32:BG32)/BJ32,0)</f>
        <v>4.5</v>
      </c>
    </row>
    <row r="33" spans="1:63" ht="13.5" customHeight="1" thickBot="1" x14ac:dyDescent="0.25">
      <c r="A33" s="19" t="s">
        <v>4</v>
      </c>
      <c r="B33" s="143">
        <f>SUM(B30:B31)</f>
        <v>103</v>
      </c>
      <c r="C33" s="129">
        <f>SUM(C30:C31)</f>
        <v>95</v>
      </c>
      <c r="D33" s="143">
        <f>SUM(D30:D31)</f>
        <v>93</v>
      </c>
      <c r="E33" s="129">
        <f>SUM(E30:E31)</f>
        <v>90</v>
      </c>
      <c r="F33" s="143">
        <f>SUM(F30:F31)</f>
        <v>85</v>
      </c>
      <c r="G33" s="129">
        <f>SUM(G30:G31)</f>
        <v>86</v>
      </c>
      <c r="H33" s="143">
        <f>SUM(H30:H31)</f>
        <v>85</v>
      </c>
      <c r="I33" s="129">
        <f>SUM(I30:I31)</f>
        <v>84</v>
      </c>
      <c r="J33" s="143">
        <f>SUM(J30:J31)</f>
        <v>84</v>
      </c>
      <c r="K33" s="129">
        <f>SUM(K30:K31)</f>
        <v>83</v>
      </c>
      <c r="L33" s="143">
        <f>SUM(L30:L31)</f>
        <v>82</v>
      </c>
      <c r="M33" s="129">
        <f>SUM(M30:M31)</f>
        <v>83</v>
      </c>
      <c r="N33" s="143">
        <f>SUM(N30:N31)</f>
        <v>82</v>
      </c>
      <c r="O33" s="129">
        <f>SUM(O30:O31)</f>
        <v>82</v>
      </c>
      <c r="P33" s="143">
        <f>SUM(P30:P31)</f>
        <v>82</v>
      </c>
      <c r="Q33" s="129">
        <f>SUM(Q30:Q31)</f>
        <v>81</v>
      </c>
      <c r="R33" s="143">
        <f>SUM(R30:R31)</f>
        <v>74</v>
      </c>
      <c r="S33" s="129">
        <f>SUM(S30:S31)</f>
        <v>81</v>
      </c>
      <c r="T33" s="143">
        <f>SUM(T30:T31)</f>
        <v>81</v>
      </c>
      <c r="U33" s="129">
        <f>SUM(U30:U31)</f>
        <v>80</v>
      </c>
      <c r="V33" s="143">
        <f>SUM(V30:V31)</f>
        <v>80</v>
      </c>
      <c r="W33" s="129">
        <f>SUM(W30:W31)</f>
        <v>65</v>
      </c>
      <c r="X33" s="143">
        <f>SUM(X30:X31)</f>
        <v>77</v>
      </c>
      <c r="Y33" s="129">
        <f>SUM(Y30:Y31)</f>
        <v>79</v>
      </c>
      <c r="Z33" s="143">
        <f>SUM(Z30:Z31)</f>
        <v>79</v>
      </c>
      <c r="AA33" s="129">
        <f>SUM(AA30:AA31)</f>
        <v>79</v>
      </c>
      <c r="AB33" s="143">
        <f>SUM(AB30:AB31)</f>
        <v>78</v>
      </c>
      <c r="AC33" s="129">
        <f>SUM(AC30:AC31)</f>
        <v>77</v>
      </c>
      <c r="AD33" s="143">
        <f>SUM(AD30:AD31)</f>
        <v>77</v>
      </c>
      <c r="AE33" s="129">
        <f>SUM(AE30:AE31)</f>
        <v>77</v>
      </c>
      <c r="AF33" s="143">
        <f>SUM(AF30:AF31)</f>
        <v>77</v>
      </c>
      <c r="AG33" s="129">
        <f>SUM(AG30:AG31)</f>
        <v>76</v>
      </c>
      <c r="AH33" s="143">
        <f>SUM(AH30:AH31)</f>
        <v>74</v>
      </c>
      <c r="AI33" s="129">
        <f>SUM(AI30:AI31)</f>
        <v>73</v>
      </c>
      <c r="AJ33" s="143">
        <f>SUM(AJ30:AJ31)</f>
        <v>75</v>
      </c>
      <c r="AK33" s="129">
        <f>SUM(AK30:AK31)</f>
        <v>73</v>
      </c>
      <c r="AL33" s="143">
        <f>SUM(AL30:AL31)</f>
        <v>72</v>
      </c>
      <c r="AM33" s="129">
        <f>SUM(AM30:AM31)</f>
        <v>71</v>
      </c>
      <c r="AN33" s="143">
        <f>SUM(AN30:AN31)</f>
        <v>69</v>
      </c>
      <c r="AO33" s="129">
        <f>SUM(AO30:AO31)</f>
        <v>69</v>
      </c>
      <c r="AP33" s="143">
        <f>SUM(AP30:AP31)</f>
        <v>68</v>
      </c>
      <c r="AQ33" s="129">
        <f>SUM(AQ30:AQ31)</f>
        <v>67</v>
      </c>
      <c r="AR33" s="143">
        <f>SUM(AR30:AR31)</f>
        <v>67</v>
      </c>
      <c r="AS33" s="129">
        <f>SUM(AS30:AS31)</f>
        <v>65</v>
      </c>
      <c r="AT33" s="143">
        <f>SUM(AT30:AT31)</f>
        <v>64</v>
      </c>
      <c r="AU33" s="129">
        <f>SUM(AU30:AU31)</f>
        <v>62</v>
      </c>
      <c r="AV33" s="143">
        <f>SUM(AV30:AV31)</f>
        <v>59</v>
      </c>
      <c r="AW33" s="129">
        <f>SUM(AW30:AW31)</f>
        <v>61</v>
      </c>
      <c r="AX33" s="143">
        <f>SUM(AX30:AX31)</f>
        <v>57</v>
      </c>
      <c r="AY33" s="129">
        <f>SUM(AY30:AY31)</f>
        <v>56</v>
      </c>
      <c r="AZ33" s="143">
        <f>SUM(AZ30:AZ31)</f>
        <v>56</v>
      </c>
      <c r="BA33" s="129">
        <f>SUM(BA30:BA31)</f>
        <v>52</v>
      </c>
      <c r="BB33" s="143">
        <f>SUM(BB30:BB31)</f>
        <v>38</v>
      </c>
      <c r="BC33" s="129">
        <f>SUM(BC30:BC31)</f>
        <v>0</v>
      </c>
      <c r="BD33" s="129">
        <f>SUM(BD30:BD31)</f>
        <v>0</v>
      </c>
      <c r="BE33" s="129">
        <f>SUM(BE30:BE31)</f>
        <v>0</v>
      </c>
      <c r="BF33" s="129">
        <f>SUM(BF30:BF31)</f>
        <v>0</v>
      </c>
      <c r="BG33" s="129">
        <f>SUM(BG30:BG31)</f>
        <v>0</v>
      </c>
      <c r="BH33" s="68"/>
      <c r="BI33" s="76"/>
      <c r="BJ33" s="23"/>
      <c r="BK33" s="23"/>
    </row>
    <row r="34" spans="1:63" ht="13.5" customHeight="1" x14ac:dyDescent="0.2">
      <c r="A34" s="12" t="s">
        <v>92</v>
      </c>
      <c r="B34" s="30">
        <v>0</v>
      </c>
      <c r="C34" s="130">
        <v>0</v>
      </c>
      <c r="D34" s="30">
        <v>0</v>
      </c>
      <c r="E34" s="130">
        <v>0</v>
      </c>
      <c r="F34" s="30">
        <v>2</v>
      </c>
      <c r="G34" s="130">
        <v>0</v>
      </c>
      <c r="H34" s="30">
        <v>0</v>
      </c>
      <c r="I34" s="130">
        <v>1</v>
      </c>
      <c r="J34" s="30">
        <v>0</v>
      </c>
      <c r="K34" s="130">
        <v>0</v>
      </c>
      <c r="L34" s="30">
        <v>1</v>
      </c>
      <c r="M34" s="130">
        <v>0</v>
      </c>
      <c r="N34" s="30">
        <v>0</v>
      </c>
      <c r="O34" s="130">
        <v>0</v>
      </c>
      <c r="P34" s="30">
        <v>0</v>
      </c>
      <c r="Q34" s="130">
        <v>0</v>
      </c>
      <c r="R34" s="30">
        <v>7</v>
      </c>
      <c r="S34" s="130">
        <v>0</v>
      </c>
      <c r="T34" s="30">
        <v>0</v>
      </c>
      <c r="U34" s="130">
        <v>0</v>
      </c>
      <c r="V34" s="30">
        <v>0</v>
      </c>
      <c r="W34" s="131">
        <v>15</v>
      </c>
      <c r="X34" s="51">
        <v>2</v>
      </c>
      <c r="Y34" s="132">
        <v>0</v>
      </c>
      <c r="Z34" s="51">
        <v>0</v>
      </c>
      <c r="AA34" s="132">
        <v>0</v>
      </c>
      <c r="AB34" s="51">
        <v>0</v>
      </c>
      <c r="AC34" s="131">
        <v>0</v>
      </c>
      <c r="AD34" s="52">
        <v>0</v>
      </c>
      <c r="AE34" s="132">
        <v>0</v>
      </c>
      <c r="AF34" s="51">
        <v>0</v>
      </c>
      <c r="AG34" s="132">
        <v>0</v>
      </c>
      <c r="AH34" s="51">
        <v>1</v>
      </c>
      <c r="AI34" s="132">
        <v>2</v>
      </c>
      <c r="AJ34" s="51">
        <v>0</v>
      </c>
      <c r="AK34" s="132">
        <v>0</v>
      </c>
      <c r="AL34" s="51">
        <v>0</v>
      </c>
      <c r="AM34" s="132">
        <v>0</v>
      </c>
      <c r="AN34" s="51">
        <v>0</v>
      </c>
      <c r="AO34" s="132">
        <v>0</v>
      </c>
      <c r="AP34" s="51">
        <v>0</v>
      </c>
      <c r="AQ34" s="132">
        <v>0</v>
      </c>
      <c r="AR34" s="155">
        <v>0</v>
      </c>
      <c r="AS34" s="132">
        <v>0</v>
      </c>
      <c r="AT34" s="51">
        <v>0</v>
      </c>
      <c r="AU34" s="132">
        <v>0</v>
      </c>
      <c r="AV34" s="51">
        <v>2</v>
      </c>
      <c r="AW34" s="132">
        <v>0</v>
      </c>
      <c r="AX34" s="51">
        <v>0</v>
      </c>
      <c r="AY34" s="132">
        <v>0</v>
      </c>
      <c r="AZ34" s="51">
        <v>0</v>
      </c>
      <c r="BA34" s="132">
        <v>2</v>
      </c>
      <c r="BB34" s="51">
        <v>3</v>
      </c>
      <c r="BC34" s="132"/>
      <c r="BD34" s="132"/>
      <c r="BE34" s="132"/>
      <c r="BF34" s="132"/>
      <c r="BG34" s="132"/>
      <c r="BH34" s="62" t="str">
        <f>LEFT(A34,3)</f>
        <v>DET</v>
      </c>
      <c r="BI34" s="69">
        <v>38</v>
      </c>
      <c r="BJ34" s="59">
        <f>COUNTIF(B34:BG34,"&gt;0")</f>
        <v>11</v>
      </c>
      <c r="BK34" s="31">
        <f>IFERROR(SUM(B34:BG34)/BJ34,0)</f>
        <v>3.4545454545454546</v>
      </c>
    </row>
    <row r="35" spans="1:63" ht="13.5" customHeight="1" thickBot="1" x14ac:dyDescent="0.25">
      <c r="A35" s="106" t="s">
        <v>69</v>
      </c>
      <c r="B35" s="107">
        <v>10</v>
      </c>
      <c r="C35" s="133">
        <v>7</v>
      </c>
      <c r="D35" s="107">
        <v>2</v>
      </c>
      <c r="E35" s="133">
        <v>1</v>
      </c>
      <c r="F35" s="107">
        <v>0</v>
      </c>
      <c r="G35" s="133">
        <v>1</v>
      </c>
      <c r="H35" s="107">
        <v>10</v>
      </c>
      <c r="I35" s="133">
        <v>0</v>
      </c>
      <c r="J35" s="107">
        <v>7</v>
      </c>
      <c r="K35" s="133">
        <v>6</v>
      </c>
      <c r="L35" s="107">
        <v>0</v>
      </c>
      <c r="M35" s="133">
        <v>7</v>
      </c>
      <c r="N35" s="107">
        <v>4</v>
      </c>
      <c r="O35" s="133">
        <v>1</v>
      </c>
      <c r="P35" s="107">
        <v>1</v>
      </c>
      <c r="Q35" s="133">
        <v>11</v>
      </c>
      <c r="R35" s="107">
        <v>0</v>
      </c>
      <c r="S35" s="133">
        <v>4</v>
      </c>
      <c r="T35" s="107">
        <v>8</v>
      </c>
      <c r="U35" s="133">
        <v>5</v>
      </c>
      <c r="V35" s="107">
        <v>13</v>
      </c>
      <c r="W35" s="134">
        <v>0</v>
      </c>
      <c r="X35" s="108">
        <v>0</v>
      </c>
      <c r="Y35" s="134">
        <v>8</v>
      </c>
      <c r="Z35" s="109">
        <v>4</v>
      </c>
      <c r="AA35" s="134">
        <v>11</v>
      </c>
      <c r="AB35" s="108">
        <v>9</v>
      </c>
      <c r="AC35" s="134">
        <v>1</v>
      </c>
      <c r="AD35" s="108">
        <v>2</v>
      </c>
      <c r="AE35" s="134">
        <v>8</v>
      </c>
      <c r="AF35" s="108">
        <v>12</v>
      </c>
      <c r="AG35" s="134">
        <v>9</v>
      </c>
      <c r="AH35" s="108">
        <v>0</v>
      </c>
      <c r="AI35" s="134">
        <v>0</v>
      </c>
      <c r="AJ35" s="108">
        <v>8</v>
      </c>
      <c r="AK35" s="134">
        <v>1</v>
      </c>
      <c r="AL35" s="108">
        <v>1</v>
      </c>
      <c r="AM35" s="134">
        <v>8</v>
      </c>
      <c r="AN35" s="108">
        <v>13</v>
      </c>
      <c r="AO35" s="134">
        <v>10</v>
      </c>
      <c r="AP35" s="108">
        <v>2</v>
      </c>
      <c r="AQ35" s="134">
        <v>1</v>
      </c>
      <c r="AR35" s="108">
        <v>1</v>
      </c>
      <c r="AS35" s="135">
        <v>6</v>
      </c>
      <c r="AT35" s="109">
        <v>1</v>
      </c>
      <c r="AU35" s="135">
        <v>7</v>
      </c>
      <c r="AV35" s="109">
        <v>0</v>
      </c>
      <c r="AW35" s="135">
        <v>13</v>
      </c>
      <c r="AX35" s="109">
        <v>12</v>
      </c>
      <c r="AY35" s="135">
        <v>7</v>
      </c>
      <c r="AZ35" s="109">
        <v>8</v>
      </c>
      <c r="BA35" s="135">
        <v>0</v>
      </c>
      <c r="BB35" s="109">
        <v>0</v>
      </c>
      <c r="BC35" s="135"/>
      <c r="BD35" s="135"/>
      <c r="BE35" s="135"/>
      <c r="BF35" s="134"/>
      <c r="BG35" s="134"/>
      <c r="BH35" s="110" t="str">
        <f>LEFT(A35,3)</f>
        <v>BAL</v>
      </c>
      <c r="BI35" s="71">
        <v>30</v>
      </c>
      <c r="BJ35" s="59">
        <f>COUNTIF(B35:BG35,"&gt;0")</f>
        <v>42</v>
      </c>
      <c r="BK35" s="32">
        <f>IFERROR(SUM(B35:BG35)/BJ35,0)</f>
        <v>6.2142857142857144</v>
      </c>
    </row>
    <row r="36" spans="1:63" ht="19.7" customHeight="1" thickTop="1" thickBot="1" x14ac:dyDescent="0.25">
      <c r="A36" s="20" t="s">
        <v>5</v>
      </c>
      <c r="B36" s="144">
        <f>SUM(B33:B34)</f>
        <v>103</v>
      </c>
      <c r="C36" s="136">
        <f>SUM(C33:C34)</f>
        <v>95</v>
      </c>
      <c r="D36" s="144">
        <f>SUM(D33:D34)</f>
        <v>93</v>
      </c>
      <c r="E36" s="136">
        <f>SUM(E33:E34)</f>
        <v>90</v>
      </c>
      <c r="F36" s="144">
        <f>SUM(F33:F34)</f>
        <v>87</v>
      </c>
      <c r="G36" s="136">
        <f>SUM(G33:G34)</f>
        <v>86</v>
      </c>
      <c r="H36" s="144">
        <f>SUM(H33:H34)</f>
        <v>85</v>
      </c>
      <c r="I36" s="136">
        <f>SUM(I33:I34)</f>
        <v>85</v>
      </c>
      <c r="J36" s="144">
        <f>SUM(J33:J34)</f>
        <v>84</v>
      </c>
      <c r="K36" s="136">
        <f>SUM(K33:K34)</f>
        <v>83</v>
      </c>
      <c r="L36" s="144">
        <f>SUM(L33:L34)</f>
        <v>83</v>
      </c>
      <c r="M36" s="136">
        <f>SUM(M33:M34)</f>
        <v>83</v>
      </c>
      <c r="N36" s="144">
        <f>SUM(N33:N34)</f>
        <v>82</v>
      </c>
      <c r="O36" s="136">
        <f>SUM(O33:O34)</f>
        <v>82</v>
      </c>
      <c r="P36" s="144">
        <f>SUM(P33:P34)</f>
        <v>82</v>
      </c>
      <c r="Q36" s="136">
        <f>SUM(Q33:Q34)</f>
        <v>81</v>
      </c>
      <c r="R36" s="144">
        <f>SUM(R33:R34)</f>
        <v>81</v>
      </c>
      <c r="S36" s="136">
        <f>SUM(S33:S34)</f>
        <v>81</v>
      </c>
      <c r="T36" s="144">
        <f>SUM(T33:T34)</f>
        <v>81</v>
      </c>
      <c r="U36" s="136">
        <f>SUM(U33:U34)</f>
        <v>80</v>
      </c>
      <c r="V36" s="144">
        <f>SUM(V33:V34)</f>
        <v>80</v>
      </c>
      <c r="W36" s="136">
        <f>SUM(W33:W34)</f>
        <v>80</v>
      </c>
      <c r="X36" s="144">
        <f>SUM(X33:X34)</f>
        <v>79</v>
      </c>
      <c r="Y36" s="136">
        <f>SUM(Y33:Y34)</f>
        <v>79</v>
      </c>
      <c r="Z36" s="144">
        <f>SUM(Z33:Z34)</f>
        <v>79</v>
      </c>
      <c r="AA36" s="136">
        <f>SUM(AA33:AA34)</f>
        <v>79</v>
      </c>
      <c r="AB36" s="144">
        <f>SUM(AB33:AB34)</f>
        <v>78</v>
      </c>
      <c r="AC36" s="136">
        <f>SUM(AC33:AC34)</f>
        <v>77</v>
      </c>
      <c r="AD36" s="144">
        <f>SUM(AD33:AD34)</f>
        <v>77</v>
      </c>
      <c r="AE36" s="136">
        <f>SUM(AE33:AE34)</f>
        <v>77</v>
      </c>
      <c r="AF36" s="144">
        <f>SUM(AF33:AF34)</f>
        <v>77</v>
      </c>
      <c r="AG36" s="136">
        <f>SUM(AG33:AG34)</f>
        <v>76</v>
      </c>
      <c r="AH36" s="144">
        <f>SUM(AH33:AH34)</f>
        <v>75</v>
      </c>
      <c r="AI36" s="136">
        <f>SUM(AI33:AI34)</f>
        <v>75</v>
      </c>
      <c r="AJ36" s="144">
        <f>SUM(AJ33:AJ34)</f>
        <v>75</v>
      </c>
      <c r="AK36" s="136">
        <f>SUM(AK33:AK34)</f>
        <v>73</v>
      </c>
      <c r="AL36" s="144">
        <f>SUM(AL33:AL34)</f>
        <v>72</v>
      </c>
      <c r="AM36" s="136">
        <f>SUM(AM33:AM34)</f>
        <v>71</v>
      </c>
      <c r="AN36" s="144">
        <f>SUM(AN33:AN34)</f>
        <v>69</v>
      </c>
      <c r="AO36" s="136">
        <f>SUM(AO33:AO34)</f>
        <v>69</v>
      </c>
      <c r="AP36" s="144">
        <f>SUM(AP33:AP34)</f>
        <v>68</v>
      </c>
      <c r="AQ36" s="136">
        <f>SUM(AQ33:AQ34)</f>
        <v>67</v>
      </c>
      <c r="AR36" s="144">
        <f>SUM(AR33:AR34)</f>
        <v>67</v>
      </c>
      <c r="AS36" s="136">
        <f>SUM(AS33:AS34)</f>
        <v>65</v>
      </c>
      <c r="AT36" s="144">
        <f>SUM(AT33:AT34)</f>
        <v>64</v>
      </c>
      <c r="AU36" s="136">
        <f>SUM(AU33:AU34)</f>
        <v>62</v>
      </c>
      <c r="AV36" s="144">
        <f>SUM(AV33:AV34)</f>
        <v>61</v>
      </c>
      <c r="AW36" s="136">
        <f>SUM(AW33:AW34)</f>
        <v>61</v>
      </c>
      <c r="AX36" s="144">
        <f>SUM(AX33:AX34)</f>
        <v>57</v>
      </c>
      <c r="AY36" s="136">
        <f>SUM(AY33:AY34)</f>
        <v>56</v>
      </c>
      <c r="AZ36" s="144">
        <f>SUM(AZ33:AZ34)</f>
        <v>56</v>
      </c>
      <c r="BA36" s="136">
        <f>SUM(BA33:BA34)</f>
        <v>54</v>
      </c>
      <c r="BB36" s="144">
        <f>SUM(BB33:BB34)</f>
        <v>41</v>
      </c>
      <c r="BC36" s="136">
        <f>SUM(BC33:BC34)</f>
        <v>0</v>
      </c>
      <c r="BD36" s="136">
        <f>SUM(BD33:BD34)</f>
        <v>0</v>
      </c>
      <c r="BE36" s="136">
        <f>SUM(BE33:BE34)</f>
        <v>0</v>
      </c>
      <c r="BF36" s="136">
        <f>SUM(BF33:BF34)</f>
        <v>0</v>
      </c>
      <c r="BG36" s="136">
        <f>SUM(BG33:BG34)</f>
        <v>0</v>
      </c>
      <c r="BH36" s="54" t="b">
        <f>COUNTIF(B36:BG36,B36)=BJ36</f>
        <v>0</v>
      </c>
      <c r="BI36" s="67">
        <f>SUM(BI34:BI35)</f>
        <v>68</v>
      </c>
      <c r="BJ36" s="61">
        <f>COUNTIF(B36:BG36,"&gt;0")</f>
        <v>53</v>
      </c>
      <c r="BK36" s="25"/>
    </row>
    <row r="37" spans="1:63" ht="15.75" x14ac:dyDescent="0.2">
      <c r="A37" s="78" t="s">
        <v>6</v>
      </c>
      <c r="B37" s="79">
        <v>67</v>
      </c>
      <c r="C37" s="137">
        <v>48</v>
      </c>
      <c r="D37" s="79">
        <v>35</v>
      </c>
      <c r="E37" s="137">
        <v>46</v>
      </c>
      <c r="F37" s="79">
        <v>38</v>
      </c>
      <c r="G37" s="137">
        <v>56</v>
      </c>
      <c r="H37" s="79">
        <v>62</v>
      </c>
      <c r="I37" s="137">
        <v>51</v>
      </c>
      <c r="J37" s="79">
        <v>53</v>
      </c>
      <c r="K37" s="137">
        <v>54</v>
      </c>
      <c r="L37" s="79">
        <v>52</v>
      </c>
      <c r="M37" s="137">
        <v>50</v>
      </c>
      <c r="N37" s="79">
        <v>54</v>
      </c>
      <c r="O37" s="137">
        <v>47</v>
      </c>
      <c r="P37" s="79">
        <v>43</v>
      </c>
      <c r="Q37" s="137">
        <v>46</v>
      </c>
      <c r="R37" s="79">
        <v>45</v>
      </c>
      <c r="S37" s="137">
        <v>44</v>
      </c>
      <c r="T37" s="79">
        <v>44</v>
      </c>
      <c r="U37" s="137">
        <v>62</v>
      </c>
      <c r="V37" s="79">
        <v>48</v>
      </c>
      <c r="W37" s="138">
        <v>44</v>
      </c>
      <c r="X37" s="80">
        <v>55</v>
      </c>
      <c r="Y37" s="138">
        <v>48</v>
      </c>
      <c r="Z37" s="80">
        <v>47</v>
      </c>
      <c r="AA37" s="138">
        <v>42</v>
      </c>
      <c r="AB37" s="80">
        <v>54</v>
      </c>
      <c r="AC37" s="138">
        <v>57</v>
      </c>
      <c r="AD37" s="80">
        <v>51</v>
      </c>
      <c r="AE37" s="138">
        <v>51</v>
      </c>
      <c r="AF37" s="80">
        <v>44</v>
      </c>
      <c r="AG37" s="138">
        <v>55</v>
      </c>
      <c r="AH37" s="80">
        <v>73</v>
      </c>
      <c r="AI37" s="138">
        <v>55.5</v>
      </c>
      <c r="AJ37" s="80">
        <v>42</v>
      </c>
      <c r="AK37" s="138">
        <v>38</v>
      </c>
      <c r="AL37" s="80">
        <v>56</v>
      </c>
      <c r="AM37" s="138">
        <v>31</v>
      </c>
      <c r="AN37" s="80">
        <v>52</v>
      </c>
      <c r="AO37" s="138">
        <v>50</v>
      </c>
      <c r="AP37" s="80">
        <v>22</v>
      </c>
      <c r="AQ37" s="138">
        <v>62</v>
      </c>
      <c r="AR37" s="156">
        <v>42</v>
      </c>
      <c r="AS37" s="139">
        <v>66.5</v>
      </c>
      <c r="AT37" s="81">
        <v>42</v>
      </c>
      <c r="AU37" s="139">
        <v>37</v>
      </c>
      <c r="AV37" s="81">
        <v>45</v>
      </c>
      <c r="AW37" s="139">
        <v>38</v>
      </c>
      <c r="AX37" s="81">
        <v>49.5</v>
      </c>
      <c r="AY37" s="139">
        <v>42</v>
      </c>
      <c r="AZ37" s="81">
        <v>41</v>
      </c>
      <c r="BA37" s="139">
        <v>57</v>
      </c>
      <c r="BB37" s="81">
        <v>62</v>
      </c>
      <c r="BC37" s="139"/>
      <c r="BD37" s="139"/>
      <c r="BE37" s="139"/>
      <c r="BF37" s="139"/>
      <c r="BG37" s="139"/>
      <c r="BH37" s="82"/>
      <c r="BI37" s="60"/>
      <c r="BJ37" s="26"/>
      <c r="BK37" s="24"/>
    </row>
    <row r="38" spans="1:63" ht="14.25" x14ac:dyDescent="0.2">
      <c r="A38" s="83" t="s">
        <v>103</v>
      </c>
      <c r="B38" s="140" t="s">
        <v>111</v>
      </c>
      <c r="C38" s="157" t="s">
        <v>119</v>
      </c>
      <c r="D38" s="157" t="s">
        <v>118</v>
      </c>
      <c r="E38" s="157" t="s">
        <v>117</v>
      </c>
      <c r="F38" s="158" t="s">
        <v>120</v>
      </c>
      <c r="G38" s="157" t="s">
        <v>119</v>
      </c>
      <c r="H38" s="140" t="s">
        <v>111</v>
      </c>
      <c r="I38" s="140" t="s">
        <v>111</v>
      </c>
      <c r="J38" s="157" t="s">
        <v>117</v>
      </c>
      <c r="K38" s="158" t="s">
        <v>120</v>
      </c>
      <c r="L38" s="140" t="s">
        <v>111</v>
      </c>
      <c r="M38" s="157" t="s">
        <v>118</v>
      </c>
      <c r="N38" s="157" t="s">
        <v>118</v>
      </c>
      <c r="O38" s="157" t="s">
        <v>119</v>
      </c>
      <c r="P38" s="140" t="s">
        <v>111</v>
      </c>
      <c r="Q38" s="158" t="s">
        <v>120</v>
      </c>
      <c r="R38" s="140" t="s">
        <v>111</v>
      </c>
      <c r="S38" s="140" t="s">
        <v>111</v>
      </c>
      <c r="T38" s="157" t="s">
        <v>118</v>
      </c>
      <c r="U38" s="157" t="s">
        <v>119</v>
      </c>
      <c r="V38" s="157" t="s">
        <v>118</v>
      </c>
      <c r="W38" s="140" t="s">
        <v>111</v>
      </c>
      <c r="X38" s="157" t="s">
        <v>117</v>
      </c>
      <c r="Y38" s="140" t="s">
        <v>111</v>
      </c>
      <c r="Z38" s="140" t="s">
        <v>111</v>
      </c>
      <c r="AA38" s="140" t="s">
        <v>111</v>
      </c>
      <c r="AB38" s="158" t="s">
        <v>121</v>
      </c>
      <c r="AC38" s="140" t="s">
        <v>111</v>
      </c>
      <c r="AD38" s="157" t="s">
        <v>117</v>
      </c>
      <c r="AE38" s="157" t="s">
        <v>119</v>
      </c>
      <c r="AF38" s="140" t="s">
        <v>111</v>
      </c>
      <c r="AG38" s="158" t="s">
        <v>120</v>
      </c>
      <c r="AH38" s="158" t="s">
        <v>120</v>
      </c>
      <c r="AI38" s="157" t="s">
        <v>119</v>
      </c>
      <c r="AJ38" s="157" t="s">
        <v>117</v>
      </c>
      <c r="AK38" s="157" t="s">
        <v>117</v>
      </c>
      <c r="AL38" s="158" t="s">
        <v>120</v>
      </c>
      <c r="AM38" s="158" t="s">
        <v>120</v>
      </c>
      <c r="AN38" s="140" t="s">
        <v>111</v>
      </c>
      <c r="AO38" s="158" t="s">
        <v>120</v>
      </c>
      <c r="AP38" s="157" t="s">
        <v>122</v>
      </c>
      <c r="AQ38" s="158" t="s">
        <v>120</v>
      </c>
      <c r="AR38" s="140" t="s">
        <v>111</v>
      </c>
      <c r="AS38" s="157" t="s">
        <v>118</v>
      </c>
      <c r="AT38" s="158" t="s">
        <v>120</v>
      </c>
      <c r="AU38" s="158" t="s">
        <v>121</v>
      </c>
      <c r="AV38" s="140" t="s">
        <v>111</v>
      </c>
      <c r="AW38" s="140" t="s">
        <v>111</v>
      </c>
      <c r="AX38" s="140" t="s">
        <v>111</v>
      </c>
      <c r="AY38" s="140" t="s">
        <v>111</v>
      </c>
      <c r="AZ38" s="140" t="s">
        <v>111</v>
      </c>
      <c r="BA38" s="140" t="s">
        <v>111</v>
      </c>
      <c r="BB38" s="140" t="s">
        <v>111</v>
      </c>
      <c r="BC38" s="140"/>
      <c r="BD38" s="140"/>
      <c r="BE38" s="158" t="s">
        <v>112</v>
      </c>
      <c r="BF38" s="140"/>
      <c r="BG38" s="140"/>
      <c r="BH38" s="84">
        <v>37</v>
      </c>
      <c r="BI38" s="85">
        <v>740</v>
      </c>
      <c r="BJ38" s="23">
        <f>COUNTIF(B38:BG38,"???")</f>
        <v>32</v>
      </c>
      <c r="BK38" s="77"/>
    </row>
    <row r="39" spans="1:63" x14ac:dyDescent="0.2">
      <c r="A39" s="27" t="s">
        <v>27</v>
      </c>
    </row>
    <row r="40" spans="1:63" x14ac:dyDescent="0.2">
      <c r="A40" t="s">
        <v>123</v>
      </c>
      <c r="AD40" s="5">
        <f>SUM(B37:BG37)/BJ36</f>
        <v>48.990566037735846</v>
      </c>
      <c r="AE40" t="s">
        <v>7</v>
      </c>
      <c r="AH40" s="53">
        <f xml:space="preserve"> 460*0.7</f>
        <v>322</v>
      </c>
      <c r="AI40" s="35" t="s">
        <v>30</v>
      </c>
      <c r="AJ40" s="36">
        <v>0.7</v>
      </c>
      <c r="AK40" s="37" t="s">
        <v>29</v>
      </c>
      <c r="AL40" s="38">
        <v>325</v>
      </c>
      <c r="AM40" s="38"/>
      <c r="AN40" s="38" t="s">
        <v>33</v>
      </c>
      <c r="AO40" s="38"/>
      <c r="AP40" s="38"/>
      <c r="AQ40" s="38"/>
      <c r="AR40" s="38"/>
      <c r="AS40" s="38"/>
      <c r="AT40" s="38"/>
      <c r="AU40" s="38"/>
      <c r="AV40" s="38"/>
      <c r="AW40" s="39"/>
      <c r="AY40" s="35" t="s">
        <v>104</v>
      </c>
      <c r="AZ40" s="38"/>
      <c r="BA40" s="38"/>
      <c r="BB40" s="38"/>
      <c r="BC40" s="38" t="s">
        <v>30</v>
      </c>
      <c r="BD40" s="36">
        <v>0.75</v>
      </c>
      <c r="BE40" s="37" t="s">
        <v>29</v>
      </c>
      <c r="BF40" s="38">
        <v>555</v>
      </c>
      <c r="BG40" s="39"/>
    </row>
    <row r="41" spans="1:63" x14ac:dyDescent="0.2">
      <c r="A41" t="s">
        <v>8</v>
      </c>
      <c r="D41" s="3"/>
      <c r="AH41" s="53">
        <f>460*0.2</f>
        <v>92</v>
      </c>
      <c r="AI41" s="40" t="s">
        <v>31</v>
      </c>
      <c r="AJ41" s="41">
        <v>0.2</v>
      </c>
      <c r="AK41" s="42" t="s">
        <v>29</v>
      </c>
      <c r="AL41">
        <v>90</v>
      </c>
      <c r="AN41" t="s">
        <v>34</v>
      </c>
      <c r="AW41" s="43"/>
      <c r="AY41" s="40"/>
      <c r="BC41" t="s">
        <v>31</v>
      </c>
      <c r="BD41" s="41">
        <v>0.25</v>
      </c>
      <c r="BE41" s="42" t="s">
        <v>29</v>
      </c>
      <c r="BF41">
        <v>185</v>
      </c>
      <c r="BG41" s="86"/>
    </row>
    <row r="42" spans="1:63" x14ac:dyDescent="0.2">
      <c r="B42" s="4"/>
      <c r="AH42" s="53">
        <f>460*0.1</f>
        <v>46</v>
      </c>
      <c r="AI42" s="44" t="s">
        <v>32</v>
      </c>
      <c r="AJ42" s="45">
        <v>0.1</v>
      </c>
      <c r="AK42" s="46" t="s">
        <v>29</v>
      </c>
      <c r="AL42" s="47">
        <v>45</v>
      </c>
      <c r="AM42" s="47"/>
      <c r="AN42" s="47" t="s">
        <v>35</v>
      </c>
      <c r="AO42" s="47"/>
      <c r="AP42" s="47"/>
      <c r="AQ42" s="47"/>
      <c r="AR42" s="47"/>
      <c r="AS42" s="47"/>
      <c r="AT42" s="47"/>
      <c r="AU42" s="47"/>
      <c r="AV42" s="47"/>
      <c r="AW42" s="48"/>
      <c r="AY42" s="40"/>
      <c r="AZ42">
        <v>19</v>
      </c>
      <c r="BA42" t="s">
        <v>105</v>
      </c>
      <c r="BG42" s="43"/>
    </row>
    <row r="43" spans="1:63" x14ac:dyDescent="0.2">
      <c r="AH43" s="53">
        <f>SUM(AH40:AH42)</f>
        <v>460</v>
      </c>
      <c r="AJ43" t="s">
        <v>43</v>
      </c>
      <c r="AL43">
        <f>SUM(AL40:AL42)</f>
        <v>460</v>
      </c>
      <c r="AY43" s="44"/>
      <c r="AZ43" s="47">
        <v>18</v>
      </c>
      <c r="BA43" s="47" t="s">
        <v>106</v>
      </c>
      <c r="BB43" s="47"/>
      <c r="BC43" s="47"/>
      <c r="BD43" s="47"/>
      <c r="BE43" s="47"/>
      <c r="BF43" s="47"/>
      <c r="BG43" s="48"/>
    </row>
  </sheetData>
  <sheetProtection selectLockedCells="1"/>
  <sortState xmlns:xlrd2="http://schemas.microsoft.com/office/spreadsheetml/2017/richdata2" columnSort="1" ref="B2:BG38">
    <sortCondition descending="1" ref="B36:BG36"/>
    <sortCondition descending="1" ref="B37:BG37"/>
  </sortState>
  <printOptions horizontalCentered="1" verticalCentered="1"/>
  <pageMargins left="0.15" right="0.15" top="0.25" bottom="0.25" header="0.51180555555555596" footer="0.51180555555555596"/>
  <pageSetup scale="88" firstPageNumber="0" fitToWidth="2" orientation="landscape" r:id="rId1"/>
  <headerFooter alignWithMargins="0"/>
  <rowBreaks count="1" manualBreakCount="1">
    <brk id="49" max="16383" man="1"/>
  </rowBreaks>
  <colBreaks count="1" manualBreakCount="1">
    <brk id="3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Id="1" sqref="D1:D65536 A1"/>
    </sheetView>
  </sheetViews>
  <sheetFormatPr defaultRowHeight="12.75" x14ac:dyDescent="0.2"/>
  <sheetData/>
  <pageMargins left="0.78749999999999998" right="0.78749999999999998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Id="1" sqref="D1:D65536 A1"/>
    </sheetView>
  </sheetViews>
  <sheetFormatPr defaultRowHeight="12.75" x14ac:dyDescent="0.2"/>
  <sheetData/>
  <pageMargins left="0.78749999999999998" right="0.78749999999999998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</dc:creator>
  <cp:lastModifiedBy>Jack Harper</cp:lastModifiedBy>
  <cp:lastPrinted>2025-09-13T17:46:07Z</cp:lastPrinted>
  <dcterms:created xsi:type="dcterms:W3CDTF">2010-09-11T04:59:42Z</dcterms:created>
  <dcterms:modified xsi:type="dcterms:W3CDTF">2025-09-23T11:52:37Z</dcterms:modified>
</cp:coreProperties>
</file>