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jackh\Documents\25 Football Pool\"/>
    </mc:Choice>
  </mc:AlternateContent>
  <xr:revisionPtr revIDLastSave="0" documentId="13_ncr:1_{B2A06FEE-71D9-4764-AA07-8DF62C818E4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7" i="1" l="1"/>
  <c r="AY26" i="1" s="1"/>
  <c r="AM32" i="1"/>
  <c r="U32" i="1"/>
  <c r="W32" i="1"/>
  <c r="AD32" i="1"/>
  <c r="AA29" i="1"/>
  <c r="AA32" i="1" s="1"/>
  <c r="AM29" i="1"/>
  <c r="AJ29" i="1"/>
  <c r="AJ32" i="1" s="1"/>
  <c r="AL29" i="1"/>
  <c r="AL32" i="1" s="1"/>
  <c r="I29" i="1"/>
  <c r="I32" i="1" s="1"/>
  <c r="U29" i="1"/>
  <c r="AE29" i="1"/>
  <c r="AE32" i="1" s="1"/>
  <c r="Z29" i="1"/>
  <c r="Z32" i="1" s="1"/>
  <c r="AF29" i="1"/>
  <c r="AF32" i="1" s="1"/>
  <c r="W29" i="1"/>
  <c r="G29" i="1"/>
  <c r="G32" i="1" s="1"/>
  <c r="Q29" i="1"/>
  <c r="Q32" i="1" s="1"/>
  <c r="AZ29" i="1"/>
  <c r="AZ32" i="1" s="1"/>
  <c r="AD29" i="1"/>
  <c r="AG29" i="1"/>
  <c r="AG32" i="1" s="1"/>
  <c r="B29" i="1"/>
  <c r="B32" i="1" s="1"/>
  <c r="AV29" i="1"/>
  <c r="AV32" i="1" s="1"/>
  <c r="AA26" i="1"/>
  <c r="T26" i="1"/>
  <c r="T29" i="1" s="1"/>
  <c r="T32" i="1" s="1"/>
  <c r="E26" i="1"/>
  <c r="E29" i="1" s="1"/>
  <c r="E32" i="1" s="1"/>
  <c r="P26" i="1"/>
  <c r="P29" i="1" s="1"/>
  <c r="P32" i="1" s="1"/>
  <c r="AR26" i="1"/>
  <c r="AR29" i="1" s="1"/>
  <c r="AR32" i="1" s="1"/>
  <c r="AM26" i="1"/>
  <c r="AJ26" i="1"/>
  <c r="AL26" i="1"/>
  <c r="I26" i="1"/>
  <c r="Y26" i="1"/>
  <c r="Y29" i="1" s="1"/>
  <c r="Y32" i="1" s="1"/>
  <c r="X26" i="1"/>
  <c r="X29" i="1" s="1"/>
  <c r="X32" i="1" s="1"/>
  <c r="AB26" i="1"/>
  <c r="AB29" i="1" s="1"/>
  <c r="AB32" i="1" s="1"/>
  <c r="AU26" i="1"/>
  <c r="AU29" i="1" s="1"/>
  <c r="AU32" i="1" s="1"/>
  <c r="U26" i="1"/>
  <c r="AE26" i="1"/>
  <c r="Z26" i="1"/>
  <c r="AF26" i="1"/>
  <c r="M26" i="1"/>
  <c r="M29" i="1" s="1"/>
  <c r="M32" i="1" s="1"/>
  <c r="R26" i="1"/>
  <c r="R29" i="1" s="1"/>
  <c r="R32" i="1" s="1"/>
  <c r="N26" i="1"/>
  <c r="N29" i="1" s="1"/>
  <c r="N32" i="1" s="1"/>
  <c r="AT26" i="1"/>
  <c r="AT29" i="1" s="1"/>
  <c r="AT32" i="1" s="1"/>
  <c r="W26" i="1"/>
  <c r="G26" i="1"/>
  <c r="Q26" i="1"/>
  <c r="AZ26" i="1"/>
  <c r="AN26" i="1"/>
  <c r="AN29" i="1" s="1"/>
  <c r="AN32" i="1" s="1"/>
  <c r="H26" i="1"/>
  <c r="H29" i="1" s="1"/>
  <c r="H32" i="1" s="1"/>
  <c r="AI26" i="1"/>
  <c r="AI29" i="1" s="1"/>
  <c r="AI32" i="1" s="1"/>
  <c r="K26" i="1"/>
  <c r="K29" i="1" s="1"/>
  <c r="K32" i="1" s="1"/>
  <c r="AD26" i="1"/>
  <c r="AG26" i="1"/>
  <c r="B26" i="1"/>
  <c r="AV26" i="1"/>
  <c r="BA26" i="1"/>
  <c r="BA29" i="1" s="1"/>
  <c r="BA32" i="1" s="1"/>
  <c r="AS26" i="1"/>
  <c r="AS29" i="1" s="1"/>
  <c r="AS32" i="1" s="1"/>
  <c r="BC26" i="1"/>
  <c r="BC29" i="1" s="1"/>
  <c r="BC32" i="1" s="1"/>
  <c r="AO26" i="1"/>
  <c r="AO29" i="1" s="1"/>
  <c r="AO32" i="1" s="1"/>
  <c r="AA17" i="1"/>
  <c r="T17" i="1"/>
  <c r="E17" i="1"/>
  <c r="P17" i="1"/>
  <c r="AR17" i="1"/>
  <c r="AC17" i="1"/>
  <c r="AC26" i="1" s="1"/>
  <c r="AC29" i="1" s="1"/>
  <c r="AC32" i="1" s="1"/>
  <c r="D17" i="1"/>
  <c r="D26" i="1" s="1"/>
  <c r="D29" i="1" s="1"/>
  <c r="D32" i="1" s="1"/>
  <c r="AQ17" i="1"/>
  <c r="AQ26" i="1" s="1"/>
  <c r="AQ29" i="1" s="1"/>
  <c r="AQ32" i="1" s="1"/>
  <c r="AW17" i="1"/>
  <c r="AW26" i="1" s="1"/>
  <c r="AW29" i="1" s="1"/>
  <c r="AW32" i="1" s="1"/>
  <c r="AM17" i="1"/>
  <c r="AJ17" i="1"/>
  <c r="AL17" i="1"/>
  <c r="I17" i="1"/>
  <c r="Y17" i="1"/>
  <c r="X17" i="1"/>
  <c r="AB17" i="1"/>
  <c r="AU17" i="1"/>
  <c r="O17" i="1"/>
  <c r="O26" i="1" s="1"/>
  <c r="O29" i="1" s="1"/>
  <c r="O32" i="1" s="1"/>
  <c r="L17" i="1"/>
  <c r="L26" i="1" s="1"/>
  <c r="L29" i="1" s="1"/>
  <c r="L32" i="1" s="1"/>
  <c r="AH17" i="1"/>
  <c r="AH26" i="1" s="1"/>
  <c r="AH29" i="1" s="1"/>
  <c r="AH32" i="1" s="1"/>
  <c r="BB17" i="1"/>
  <c r="BB26" i="1" s="1"/>
  <c r="BB29" i="1" s="1"/>
  <c r="BB32" i="1" s="1"/>
  <c r="U17" i="1"/>
  <c r="AE17" i="1"/>
  <c r="Z17" i="1"/>
  <c r="AF17" i="1"/>
  <c r="M17" i="1"/>
  <c r="R17" i="1"/>
  <c r="N17" i="1"/>
  <c r="AT17" i="1"/>
  <c r="F17" i="1"/>
  <c r="F26" i="1" s="1"/>
  <c r="F29" i="1" s="1"/>
  <c r="F32" i="1" s="1"/>
  <c r="S17" i="1"/>
  <c r="S26" i="1" s="1"/>
  <c r="S29" i="1" s="1"/>
  <c r="S32" i="1" s="1"/>
  <c r="J17" i="1"/>
  <c r="J26" i="1" s="1"/>
  <c r="J29" i="1" s="1"/>
  <c r="J32" i="1" s="1"/>
  <c r="BD17" i="1"/>
  <c r="BD26" i="1" s="1"/>
  <c r="BD29" i="1" s="1"/>
  <c r="BD32" i="1" s="1"/>
  <c r="W17" i="1"/>
  <c r="G17" i="1"/>
  <c r="Q17" i="1"/>
  <c r="AZ17" i="1"/>
  <c r="AN17" i="1"/>
  <c r="H17" i="1"/>
  <c r="AI17" i="1"/>
  <c r="K17" i="1"/>
  <c r="AX17" i="1"/>
  <c r="AX26" i="1" s="1"/>
  <c r="AX29" i="1" s="1"/>
  <c r="AX32" i="1" s="1"/>
  <c r="C17" i="1"/>
  <c r="C26" i="1" s="1"/>
  <c r="C29" i="1" s="1"/>
  <c r="C32" i="1" s="1"/>
  <c r="BF17" i="1"/>
  <c r="BF26" i="1" s="1"/>
  <c r="BF29" i="1" s="1"/>
  <c r="BF32" i="1" s="1"/>
  <c r="V17" i="1"/>
  <c r="V26" i="1" s="1"/>
  <c r="V29" i="1" s="1"/>
  <c r="V32" i="1" s="1"/>
  <c r="AD17" i="1"/>
  <c r="AG17" i="1"/>
  <c r="B17" i="1"/>
  <c r="AV17" i="1"/>
  <c r="BA17" i="1"/>
  <c r="AS17" i="1"/>
  <c r="BC17" i="1"/>
  <c r="AO17" i="1"/>
  <c r="BE17" i="1"/>
  <c r="BE26" i="1" s="1"/>
  <c r="BE29" i="1" s="1"/>
  <c r="BE32" i="1" s="1"/>
  <c r="AP17" i="1"/>
  <c r="AP26" i="1" s="1"/>
  <c r="AP29" i="1" s="1"/>
  <c r="AP32" i="1" s="1"/>
  <c r="BG17" i="1"/>
  <c r="BG26" i="1" s="1"/>
  <c r="BG29" i="1" s="1"/>
  <c r="BG32" i="1" s="1"/>
  <c r="AK17" i="1"/>
  <c r="AK26" i="1" s="1"/>
  <c r="AK29" i="1" s="1"/>
  <c r="AK32" i="1" s="1"/>
  <c r="BH28" i="1"/>
  <c r="BH19" i="1"/>
  <c r="BH15" i="1"/>
  <c r="BH14" i="1"/>
  <c r="BH7" i="1"/>
  <c r="BH5" i="1"/>
  <c r="L39" i="1"/>
  <c r="L38" i="1"/>
  <c r="L37" i="1"/>
  <c r="BH22" i="1"/>
  <c r="BH20" i="1"/>
  <c r="BH12" i="1"/>
  <c r="BJ23" i="1"/>
  <c r="BK23" i="1" s="1"/>
  <c r="BH23" i="1"/>
  <c r="BJ22" i="1"/>
  <c r="BK22" i="1" s="1"/>
  <c r="BJ14" i="1"/>
  <c r="BK14" i="1" s="1"/>
  <c r="BJ13" i="1"/>
  <c r="BK13" i="1" s="1"/>
  <c r="BH13" i="1"/>
  <c r="BH21" i="1"/>
  <c r="BH16" i="1"/>
  <c r="BH9" i="1"/>
  <c r="BH11" i="1"/>
  <c r="BH10" i="1"/>
  <c r="BJ8" i="1"/>
  <c r="BK8" i="1" s="1"/>
  <c r="BH8" i="1"/>
  <c r="BJ7" i="1"/>
  <c r="BK7" i="1" s="1"/>
  <c r="BH18" i="1"/>
  <c r="BH3" i="1"/>
  <c r="AY29" i="1" l="1"/>
  <c r="AY32" i="1" s="1"/>
  <c r="BI32" i="1"/>
  <c r="BJ35" i="1" l="1"/>
  <c r="BH4" i="1"/>
  <c r="BH27" i="1" l="1"/>
  <c r="BJ31" i="1"/>
  <c r="BK31" i="1" s="1"/>
  <c r="BH31" i="1"/>
  <c r="BJ30" i="1"/>
  <c r="BK30" i="1" s="1"/>
  <c r="BH30" i="1"/>
  <c r="BH24" i="1" l="1"/>
  <c r="BJ34" i="1" l="1"/>
  <c r="BJ28" i="1" l="1"/>
  <c r="BK28" i="1" s="1"/>
  <c r="BJ27" i="1"/>
  <c r="BK27" i="1" s="1"/>
  <c r="BJ25" i="1"/>
  <c r="BK25" i="1" s="1"/>
  <c r="BJ24" i="1"/>
  <c r="BK24" i="1" s="1"/>
  <c r="BJ4" i="1"/>
  <c r="BK4" i="1" s="1"/>
  <c r="BJ5" i="1"/>
  <c r="BK5" i="1" s="1"/>
  <c r="BJ6" i="1"/>
  <c r="BK6" i="1" s="1"/>
  <c r="BJ9" i="1"/>
  <c r="BK9" i="1" s="1"/>
  <c r="BJ10" i="1"/>
  <c r="BK10" i="1" s="1"/>
  <c r="BJ11" i="1"/>
  <c r="BK11" i="1" s="1"/>
  <c r="BJ12" i="1"/>
  <c r="BK12" i="1" s="1"/>
  <c r="BJ15" i="1"/>
  <c r="BK15" i="1" s="1"/>
  <c r="BJ16" i="1"/>
  <c r="BK16" i="1" s="1"/>
  <c r="BJ18" i="1"/>
  <c r="BK18" i="1" s="1"/>
  <c r="BJ19" i="1"/>
  <c r="BK19" i="1" s="1"/>
  <c r="BJ20" i="1"/>
  <c r="BK20" i="1" s="1"/>
  <c r="BJ21" i="1"/>
  <c r="BK21" i="1" s="1"/>
  <c r="BJ3" i="1"/>
  <c r="BK3" i="1" s="1"/>
  <c r="P40" i="1" l="1"/>
  <c r="L40" i="1" l="1"/>
  <c r="BH6" i="1"/>
  <c r="C1" i="1" l="1"/>
  <c r="D1" i="1" s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l="1"/>
  <c r="BE1" i="1" s="1"/>
  <c r="BF1" i="1" s="1"/>
  <c r="BG1" i="1" s="1"/>
  <c r="BJ32" i="1"/>
  <c r="BH32" i="1" s="1"/>
  <c r="AF37" i="1" l="1"/>
</calcChain>
</file>

<file path=xl/sharedStrings.xml><?xml version="1.0" encoding="utf-8"?>
<sst xmlns="http://schemas.openxmlformats.org/spreadsheetml/2006/main" count="239" uniqueCount="121">
  <si>
    <t>TEAMS</t>
  </si>
  <si>
    <t>Final Score</t>
  </si>
  <si>
    <t>Morn. subtotal</t>
  </si>
  <si>
    <t>Sun. day subtotal</t>
  </si>
  <si>
    <t>Sunday subtotal</t>
  </si>
  <si>
    <t>Final totals</t>
  </si>
  <si>
    <t>TIE BREAKER</t>
  </si>
  <si>
    <t xml:space="preserve">ave. pts. </t>
  </si>
  <si>
    <t>totals are "total possible" or potential scores until zero'd out!</t>
  </si>
  <si>
    <t xml:space="preserve"> Dave Richards</t>
  </si>
  <si>
    <t xml:space="preserve"> Tom Brendgard</t>
  </si>
  <si>
    <t xml:space="preserve"> Jennie P.</t>
  </si>
  <si>
    <t xml:space="preserve"> Ross Malmstrom</t>
  </si>
  <si>
    <t xml:space="preserve"> Shawn Smith</t>
  </si>
  <si>
    <t xml:space="preserve"> Jay Newell</t>
  </si>
  <si>
    <t xml:space="preserve"> Steve Colburn</t>
  </si>
  <si>
    <t xml:space="preserve"> Jack Harper</t>
  </si>
  <si>
    <t xml:space="preserve"> Tracy Burd</t>
  </si>
  <si>
    <t xml:space="preserve"> George Ulrickson</t>
  </si>
  <si>
    <t xml:space="preserve"> Zane Smith</t>
  </si>
  <si>
    <t xml:space="preserve"> Mikey J</t>
  </si>
  <si>
    <t xml:space="preserve"> Matt Carter</t>
  </si>
  <si>
    <t xml:space="preserve"> Brad Sunnarborg</t>
  </si>
  <si>
    <t xml:space="preserve"> Tony Duncan</t>
  </si>
  <si>
    <t xml:space="preserve"> Jamie B.</t>
  </si>
  <si>
    <t xml:space="preserve"> number picked</t>
  </si>
  <si>
    <t xml:space="preserve"> average if picked</t>
  </si>
  <si>
    <t>Prize Money $$</t>
  </si>
  <si>
    <t xml:space="preserve"> TEAMS</t>
  </si>
  <si>
    <t>$</t>
  </si>
  <si>
    <t>1st</t>
  </si>
  <si>
    <t>2nd</t>
  </si>
  <si>
    <t>3rd</t>
  </si>
  <si>
    <t>NEW SPLIT POT!</t>
  </si>
  <si>
    <t>paying 1st, 2nd, and 3rd place, each week.</t>
  </si>
  <si>
    <t>Welcome to all the new players! Good Luck to all!</t>
  </si>
  <si>
    <t xml:space="preserve"> Mavis D Foss</t>
  </si>
  <si>
    <t xml:space="preserve"> Vikki Muus</t>
  </si>
  <si>
    <t xml:space="preserve"> Luke Kestner</t>
  </si>
  <si>
    <t xml:space="preserve"> Morgann</t>
  </si>
  <si>
    <t xml:space="preserve"> Rick Keller</t>
  </si>
  <si>
    <t xml:space="preserve"> Chris Suralski</t>
  </si>
  <si>
    <t xml:space="preserve"> Pete P.</t>
  </si>
  <si>
    <t>total $$$=</t>
  </si>
  <si>
    <t xml:space="preserve"> Tyler Keller</t>
  </si>
  <si>
    <t xml:space="preserve"> Kenneth Muus</t>
  </si>
  <si>
    <t xml:space="preserve"> Pam Muus</t>
  </si>
  <si>
    <t xml:space="preserve"> Tyler Kimbrough</t>
  </si>
  <si>
    <t xml:space="preserve"> Brian Leikam</t>
  </si>
  <si>
    <t xml:space="preserve"> Makale Kembel</t>
  </si>
  <si>
    <t xml:space="preserve"> Jayden H.</t>
  </si>
  <si>
    <t>CAROLINA</t>
  </si>
  <si>
    <t xml:space="preserve"> Tom Shupak</t>
  </si>
  <si>
    <t xml:space="preserve"> Deb Shupak</t>
  </si>
  <si>
    <t xml:space="preserve"> Parker Foss</t>
  </si>
  <si>
    <t xml:space="preserve"> Jami McNea</t>
  </si>
  <si>
    <t xml:space="preserve"> Aaron Keller</t>
  </si>
  <si>
    <t xml:space="preserve"> Dusty Raynock</t>
  </si>
  <si>
    <t xml:space="preserve"> Pam Brendgord</t>
  </si>
  <si>
    <t xml:space="preserve"> Lindsey Obrecht</t>
  </si>
  <si>
    <t xml:space="preserve"> Dean Ronan</t>
  </si>
  <si>
    <t xml:space="preserve"> Jessica Urbanski</t>
  </si>
  <si>
    <t xml:space="preserve"> Reed Snider</t>
  </si>
  <si>
    <t xml:space="preserve"> Ernie Stambaugh</t>
  </si>
  <si>
    <t xml:space="preserve"> Lee Hertoghe Jr</t>
  </si>
  <si>
    <t xml:space="preserve"> Leland Hertoghe Sr</t>
  </si>
  <si>
    <t xml:space="preserve"> Noah Ellis</t>
  </si>
  <si>
    <t xml:space="preserve"> Kyndra Elmore</t>
  </si>
  <si>
    <t xml:space="preserve"> Gabe Elmore</t>
  </si>
  <si>
    <t xml:space="preserve"> P.P. Lee </t>
  </si>
  <si>
    <t xml:space="preserve"> P&amp;LM</t>
  </si>
  <si>
    <t xml:space="preserve"> Ty Toth</t>
  </si>
  <si>
    <t xml:space="preserve"> Tracy Toth</t>
  </si>
  <si>
    <t>LAST MAN PICK</t>
  </si>
  <si>
    <t xml:space="preserve">Last Man Standing </t>
  </si>
  <si>
    <t>remaining</t>
  </si>
  <si>
    <t>eliminated</t>
  </si>
  <si>
    <t xml:space="preserve"> Mikaela Barnes</t>
  </si>
  <si>
    <t xml:space="preserve"> Matt Delgadillo</t>
  </si>
  <si>
    <t xml:space="preserve"> Jason Foss</t>
  </si>
  <si>
    <t>X</t>
  </si>
  <si>
    <t>tie breaker</t>
  </si>
  <si>
    <t>SAN FRANCISCO</t>
  </si>
  <si>
    <t>GREEN BAY</t>
  </si>
  <si>
    <t>ATLANTA</t>
  </si>
  <si>
    <t>CHICAGO</t>
  </si>
  <si>
    <t>NY GIANTS</t>
  </si>
  <si>
    <t xml:space="preserve"> Jeremy Muus</t>
  </si>
  <si>
    <t>PITTSBURGH</t>
  </si>
  <si>
    <t>LAST MAN PICK - 2</t>
  </si>
  <si>
    <t xml:space="preserve"> Unga R.</t>
  </si>
  <si>
    <t>Last Man Standing 2</t>
  </si>
  <si>
    <t>MINNESOTA</t>
  </si>
  <si>
    <t>DETROIT</t>
  </si>
  <si>
    <t>JACKSONVILLE</t>
  </si>
  <si>
    <t>LA RAMS</t>
  </si>
  <si>
    <t>SEATTLE</t>
  </si>
  <si>
    <t>ARIZONA</t>
  </si>
  <si>
    <t>DET</t>
  </si>
  <si>
    <t>BALTIMORE</t>
  </si>
  <si>
    <t>CLEVELAND</t>
  </si>
  <si>
    <t>TAMPA BAY</t>
  </si>
  <si>
    <t>PHILADELPHIA</t>
  </si>
  <si>
    <t xml:space="preserve"> Rick Long</t>
  </si>
  <si>
    <t>TENNESSEE</t>
  </si>
  <si>
    <t>CINCINNATI</t>
  </si>
  <si>
    <t>KANSAS CITY</t>
  </si>
  <si>
    <t>DALLAS</t>
  </si>
  <si>
    <t>LAS VEGAS</t>
  </si>
  <si>
    <t>Winner Makale K.</t>
  </si>
  <si>
    <t>BAL</t>
  </si>
  <si>
    <t xml:space="preserve"> Scott A Toth </t>
  </si>
  <si>
    <t>Week 12</t>
  </si>
  <si>
    <t>NEW ENGLAND</t>
  </si>
  <si>
    <t>INDIANAPOLIS</t>
  </si>
  <si>
    <t>NY JETS</t>
  </si>
  <si>
    <t>NEW ORLEANS</t>
  </si>
  <si>
    <t>NO</t>
  </si>
  <si>
    <t xml:space="preserve">NE </t>
  </si>
  <si>
    <t>SEA</t>
  </si>
  <si>
    <t>$510-60-10=$440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</si>
</sst>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mm/dd/yyyy"/>
  </numFmts>
  <fonts count="17" x14ac:knownFonts="1">
    <font>
      <sz val="10"/>
      <name val="Arial"/>
      <family val="2"/>
    </font>
    <font>
      <sz val="10"/>
      <name val="Century Gothic"/>
      <family val="2"/>
    </font>
    <font>
      <sz val="9"/>
      <name val="Tahoma"/>
      <family val="2"/>
    </font>
    <font>
      <b/>
      <sz val="9"/>
      <name val="Tahoma"/>
      <family val="2"/>
    </font>
    <font>
      <sz val="9"/>
      <name val="Century Gothic"/>
      <family val="2"/>
    </font>
    <font>
      <b/>
      <sz val="10"/>
      <name val="Arial"/>
      <family val="2"/>
    </font>
    <font>
      <b/>
      <sz val="9"/>
      <name val="Century Gothic"/>
      <family val="2"/>
    </font>
    <font>
      <b/>
      <sz val="10"/>
      <name val="Century Gothic"/>
      <family val="2"/>
    </font>
    <font>
      <b/>
      <sz val="11"/>
      <name val="Arial"/>
      <family val="2"/>
    </font>
    <font>
      <b/>
      <sz val="8"/>
      <name val="Tahoma"/>
      <family val="2"/>
    </font>
    <font>
      <b/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color theme="2" tint="-9.9978637043366805E-2"/>
      <name val="Arial"/>
      <family val="2"/>
    </font>
    <font>
      <b/>
      <sz val="9"/>
      <name val="Arial"/>
      <family val="2"/>
    </font>
    <font>
      <strike/>
      <sz val="9"/>
      <color theme="0" tint="-0.499984740745262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" fontId="0" fillId="0" borderId="0" xfId="0" applyNumberFormat="1"/>
    <xf numFmtId="0" fontId="5" fillId="0" borderId="0" xfId="0" applyFont="1"/>
    <xf numFmtId="1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 textRotation="9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0" fillId="3" borderId="0" xfId="0" applyFill="1"/>
    <xf numFmtId="0" fontId="12" fillId="0" borderId="14" xfId="0" applyFont="1" applyBorder="1" applyAlignment="1">
      <alignment horizontal="center" textRotation="90"/>
    </xf>
    <xf numFmtId="0" fontId="11" fillId="0" borderId="14" xfId="0" applyFont="1" applyBorder="1"/>
    <xf numFmtId="0" fontId="11" fillId="0" borderId="15" xfId="0" applyFont="1" applyBorder="1"/>
    <xf numFmtId="0" fontId="11" fillId="0" borderId="16" xfId="0" applyFont="1" applyBorder="1"/>
    <xf numFmtId="0" fontId="0" fillId="4" borderId="0" xfId="0" applyFill="1"/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textRotation="90"/>
    </xf>
    <xf numFmtId="0" fontId="2" fillId="0" borderId="26" xfId="0" applyFont="1" applyBorder="1" applyAlignment="1">
      <alignment horizontal="center" vertical="center"/>
    </xf>
    <xf numFmtId="0" fontId="0" fillId="0" borderId="28" xfId="0" applyBorder="1"/>
    <xf numFmtId="9" fontId="0" fillId="0" borderId="29" xfId="0" applyNumberFormat="1" applyBorder="1"/>
    <xf numFmtId="0" fontId="0" fillId="0" borderId="29" xfId="0" applyBorder="1" applyAlignment="1">
      <alignment horizontal="right"/>
    </xf>
    <xf numFmtId="0" fontId="0" fillId="0" borderId="29" xfId="0" applyBorder="1"/>
    <xf numFmtId="0" fontId="0" fillId="0" borderId="30" xfId="0" applyBorder="1"/>
    <xf numFmtId="0" fontId="0" fillId="0" borderId="24" xfId="0" applyBorder="1"/>
    <xf numFmtId="9" fontId="0" fillId="0" borderId="0" xfId="0" applyNumberFormat="1"/>
    <xf numFmtId="0" fontId="0" fillId="0" borderId="0" xfId="0" applyAlignment="1">
      <alignment horizontal="right"/>
    </xf>
    <xf numFmtId="0" fontId="0" fillId="0" borderId="31" xfId="0" applyBorder="1"/>
    <xf numFmtId="0" fontId="0" fillId="0" borderId="17" xfId="0" applyBorder="1"/>
    <xf numFmtId="9" fontId="0" fillId="0" borderId="32" xfId="0" applyNumberFormat="1" applyBorder="1"/>
    <xf numFmtId="0" fontId="0" fillId="0" borderId="32" xfId="0" applyBorder="1" applyAlignment="1">
      <alignment horizontal="right"/>
    </xf>
    <xf numFmtId="0" fontId="0" fillId="0" borderId="32" xfId="0" applyBorder="1"/>
    <xf numFmtId="0" fontId="0" fillId="0" borderId="33" xfId="0" applyBorder="1"/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15" fillId="0" borderId="27" xfId="0" applyFont="1" applyBorder="1" applyAlignment="1">
      <alignment horizontal="center" vertical="center"/>
    </xf>
    <xf numFmtId="0" fontId="11" fillId="0" borderId="34" xfId="0" applyFont="1" applyBorder="1"/>
    <xf numFmtId="0" fontId="10" fillId="5" borderId="35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0" fillId="5" borderId="37" xfId="0" applyFont="1" applyFill="1" applyBorder="1" applyAlignment="1">
      <alignment horizontal="center" vertical="center"/>
    </xf>
    <xf numFmtId="0" fontId="11" fillId="0" borderId="30" xfId="0" applyFont="1" applyBorder="1"/>
    <xf numFmtId="0" fontId="10" fillId="0" borderId="2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9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/>
    </xf>
    <xf numFmtId="6" fontId="0" fillId="0" borderId="14" xfId="0" applyNumberFormat="1" applyBorder="1" applyAlignment="1">
      <alignment horizontal="center" vertical="center"/>
    </xf>
    <xf numFmtId="0" fontId="13" fillId="0" borderId="31" xfId="0" applyFont="1" applyBorder="1"/>
    <xf numFmtId="0" fontId="11" fillId="0" borderId="23" xfId="0" applyFont="1" applyBorder="1"/>
    <xf numFmtId="0" fontId="10" fillId="5" borderId="39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10" fillId="5" borderId="38" xfId="0" applyFont="1" applyFill="1" applyBorder="1" applyAlignment="1">
      <alignment horizontal="center" vertical="center"/>
    </xf>
    <xf numFmtId="0" fontId="5" fillId="0" borderId="28" xfId="0" applyFont="1" applyBorder="1"/>
    <xf numFmtId="0" fontId="9" fillId="0" borderId="15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 vertical="center"/>
    </xf>
    <xf numFmtId="6" fontId="0" fillId="0" borderId="15" xfId="0" applyNumberFormat="1" applyBorder="1" applyAlignment="1">
      <alignment horizontal="center" vertical="center"/>
    </xf>
    <xf numFmtId="0" fontId="9" fillId="0" borderId="42" xfId="0" applyFont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4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0" fillId="0" borderId="43" xfId="0" applyBorder="1"/>
    <xf numFmtId="0" fontId="11" fillId="0" borderId="43" xfId="0" applyFont="1" applyBorder="1"/>
    <xf numFmtId="0" fontId="11" fillId="0" borderId="46" xfId="0" applyFont="1" applyBorder="1"/>
    <xf numFmtId="0" fontId="11" fillId="0" borderId="47" xfId="0" applyFont="1" applyBorder="1"/>
    <xf numFmtId="0" fontId="11" fillId="0" borderId="3" xfId="0" applyFont="1" applyBorder="1"/>
    <xf numFmtId="0" fontId="4" fillId="0" borderId="14" xfId="0" applyFont="1" applyBorder="1" applyAlignment="1">
      <alignment horizontal="center" vertical="center"/>
    </xf>
    <xf numFmtId="0" fontId="13" fillId="0" borderId="0" xfId="0" applyFont="1"/>
    <xf numFmtId="0" fontId="6" fillId="6" borderId="15" xfId="0" applyFont="1" applyFill="1" applyBorder="1" applyAlignment="1">
      <alignment horizontal="center" vertical="center"/>
    </xf>
    <xf numFmtId="164" fontId="16" fillId="0" borderId="9" xfId="0" applyNumberFormat="1" applyFont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 applyProtection="1">
      <alignment horizontal="center" vertical="center"/>
      <protection locked="0"/>
    </xf>
    <xf numFmtId="0" fontId="16" fillId="2" borderId="15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>
      <alignment horizontal="center" vertical="center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0" borderId="27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164" fontId="16" fillId="0" borderId="7" xfId="0" applyNumberFormat="1" applyFont="1" applyBorder="1" applyAlignment="1" applyProtection="1">
      <alignment horizontal="center" vertical="center"/>
      <protection locked="0"/>
    </xf>
    <xf numFmtId="164" fontId="16" fillId="0" borderId="6" xfId="0" applyNumberFormat="1" applyFont="1" applyBorder="1" applyAlignment="1" applyProtection="1">
      <alignment horizontal="center" vertical="center"/>
      <protection locked="0"/>
    </xf>
    <xf numFmtId="0" fontId="16" fillId="0" borderId="39" xfId="0" applyFont="1" applyBorder="1" applyAlignment="1">
      <alignment horizontal="center" vertical="center"/>
    </xf>
    <xf numFmtId="164" fontId="16" fillId="0" borderId="5" xfId="0" applyNumberFormat="1" applyFont="1" applyBorder="1" applyAlignment="1" applyProtection="1">
      <alignment horizontal="center" vertical="center"/>
      <protection locked="0"/>
    </xf>
    <xf numFmtId="164" fontId="16" fillId="0" borderId="11" xfId="0" applyNumberFormat="1" applyFont="1" applyBorder="1" applyAlignment="1" applyProtection="1">
      <alignment horizontal="center" vertical="center"/>
      <protection locked="0"/>
    </xf>
    <xf numFmtId="164" fontId="16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38" xfId="0" applyFont="1" applyBorder="1" applyAlignment="1">
      <alignment horizontal="center" vertical="center"/>
    </xf>
    <xf numFmtId="0" fontId="16" fillId="2" borderId="14" xfId="0" applyFont="1" applyFill="1" applyBorder="1" applyAlignment="1" applyProtection="1">
      <alignment horizontal="center" vertical="center"/>
      <protection locked="0"/>
    </xf>
    <xf numFmtId="164" fontId="16" fillId="0" borderId="12" xfId="0" applyNumberFormat="1" applyFont="1" applyBorder="1" applyAlignment="1" applyProtection="1">
      <alignment horizontal="center" vertical="center"/>
      <protection locked="0"/>
    </xf>
    <xf numFmtId="0" fontId="16" fillId="2" borderId="22" xfId="0" applyFont="1" applyFill="1" applyBorder="1" applyAlignment="1" applyProtection="1">
      <alignment horizontal="center" vertical="center"/>
      <protection locked="0"/>
    </xf>
    <xf numFmtId="0" fontId="16" fillId="2" borderId="23" xfId="0" applyFont="1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>
      <alignment horizontal="center" textRotation="90"/>
    </xf>
    <xf numFmtId="0" fontId="0" fillId="0" borderId="2" xfId="0" applyFill="1" applyBorder="1" applyAlignment="1" applyProtection="1">
      <alignment horizontal="center" textRotation="90" wrapText="1"/>
      <protection locked="0"/>
    </xf>
    <xf numFmtId="0" fontId="0" fillId="0" borderId="3" xfId="0" applyFill="1" applyBorder="1" applyAlignment="1">
      <alignment horizontal="center" textRotation="90" wrapText="1"/>
    </xf>
    <xf numFmtId="0" fontId="0" fillId="0" borderId="3" xfId="0" applyFill="1" applyBorder="1" applyAlignment="1">
      <alignment horizontal="center" textRotation="90"/>
    </xf>
    <xf numFmtId="0" fontId="0" fillId="0" borderId="3" xfId="0" applyFill="1" applyBorder="1" applyAlignment="1" applyProtection="1">
      <alignment horizontal="center" textRotation="90" wrapText="1"/>
      <protection locked="0"/>
    </xf>
    <xf numFmtId="0" fontId="0" fillId="0" borderId="4" xfId="0" applyFill="1" applyBorder="1" applyAlignment="1">
      <alignment horizontal="center" textRotation="90"/>
    </xf>
    <xf numFmtId="0" fontId="16" fillId="0" borderId="5" xfId="0" applyFont="1" applyFill="1" applyBorder="1" applyAlignment="1" applyProtection="1">
      <alignment horizontal="center" vertical="center"/>
      <protection locked="0"/>
    </xf>
    <xf numFmtId="0" fontId="16" fillId="0" borderId="15" xfId="0" applyFont="1" applyFill="1" applyBorder="1" applyAlignment="1" applyProtection="1">
      <alignment horizontal="center" vertical="center"/>
      <protection locked="0"/>
    </xf>
    <xf numFmtId="0" fontId="16" fillId="0" borderId="17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16" fillId="0" borderId="8" xfId="0" applyFont="1" applyFill="1" applyBorder="1" applyAlignment="1" applyProtection="1">
      <alignment horizontal="center"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18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>
      <alignment horizontal="center" vertical="center"/>
    </xf>
    <xf numFmtId="0" fontId="16" fillId="0" borderId="14" xfId="0" applyFont="1" applyFill="1" applyBorder="1" applyAlignment="1" applyProtection="1">
      <alignment horizontal="center" vertical="center"/>
      <protection locked="0"/>
    </xf>
    <xf numFmtId="0" fontId="16" fillId="0" borderId="19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>
      <alignment horizontal="center" vertical="center"/>
    </xf>
    <xf numFmtId="0" fontId="16" fillId="0" borderId="22" xfId="0" applyFont="1" applyFill="1" applyBorder="1" applyAlignment="1" applyProtection="1">
      <alignment horizontal="center" vertical="center"/>
      <protection locked="0"/>
    </xf>
    <xf numFmtId="0" fontId="16" fillId="0" borderId="23" xfId="0" applyFont="1" applyFill="1" applyBorder="1" applyAlignment="1" applyProtection="1">
      <alignment horizontal="center" vertical="center"/>
      <protection locked="0"/>
    </xf>
    <xf numFmtId="0" fontId="16" fillId="0" borderId="24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4" fillId="0" borderId="43" xfId="0" applyFont="1" applyFill="1" applyBorder="1" applyAlignment="1" applyProtection="1">
      <alignment horizontal="center" vertical="center"/>
      <protection locked="0"/>
    </xf>
    <xf numFmtId="0" fontId="4" fillId="7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textRotation="90"/>
    </xf>
    <xf numFmtId="0" fontId="5" fillId="2" borderId="1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textRotation="90" wrapText="1"/>
      <protection locked="0"/>
    </xf>
    <xf numFmtId="0" fontId="0" fillId="2" borderId="3" xfId="0" applyFill="1" applyBorder="1" applyAlignment="1">
      <alignment horizontal="center" textRotation="90"/>
    </xf>
    <xf numFmtId="0" fontId="0" fillId="2" borderId="4" xfId="0" applyFill="1" applyBorder="1" applyAlignment="1">
      <alignment horizontal="center" textRotation="90" wrapText="1"/>
    </xf>
    <xf numFmtId="0" fontId="0" fillId="2" borderId="3" xfId="0" applyFill="1" applyBorder="1" applyAlignment="1">
      <alignment horizontal="center" textRotation="90" wrapText="1"/>
    </xf>
    <xf numFmtId="0" fontId="0" fillId="2" borderId="4" xfId="0" applyFill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41"/>
  <sheetViews>
    <sheetView tabSelected="1" zoomScale="105" zoomScaleNormal="105" workbookViewId="0">
      <selection activeCell="BD21" sqref="BD21"/>
    </sheetView>
  </sheetViews>
  <sheetFormatPr defaultColWidth="9" defaultRowHeight="12.75" x14ac:dyDescent="0.2"/>
  <cols>
    <col min="1" max="1" width="16.7109375" customWidth="1"/>
    <col min="2" max="12" width="4.7109375" customWidth="1"/>
    <col min="13" max="13" width="4.7109375" style="21" customWidth="1"/>
    <col min="14" max="25" width="4.7109375" customWidth="1"/>
    <col min="26" max="26" width="4.7109375" hidden="1" customWidth="1"/>
    <col min="27" max="27" width="4.7109375" style="21" customWidth="1"/>
    <col min="28" max="54" width="4.7109375" customWidth="1"/>
    <col min="55" max="55" width="4.7109375" hidden="1" customWidth="1"/>
    <col min="56" max="56" width="4.7109375" customWidth="1"/>
    <col min="57" max="57" width="4.7109375" hidden="1" customWidth="1"/>
    <col min="58" max="59" width="4.7109375" customWidth="1"/>
    <col min="60" max="61" width="6.7109375" customWidth="1"/>
    <col min="62" max="63" width="2.7109375" customWidth="1"/>
  </cols>
  <sheetData>
    <row r="1" spans="1:63" ht="15.75" customHeight="1" x14ac:dyDescent="0.25">
      <c r="A1" s="1" t="s">
        <v>112</v>
      </c>
      <c r="B1" s="57">
        <v>1</v>
      </c>
      <c r="C1" s="58">
        <f t="shared" ref="C1" si="0">B1+1</f>
        <v>2</v>
      </c>
      <c r="D1" s="58">
        <f t="shared" ref="D1" si="1">C1+1</f>
        <v>3</v>
      </c>
      <c r="E1" s="58">
        <f t="shared" ref="E1" si="2">D1+1</f>
        <v>4</v>
      </c>
      <c r="F1" s="58">
        <f t="shared" ref="F1" si="3">E1+1</f>
        <v>5</v>
      </c>
      <c r="G1" s="58">
        <f t="shared" ref="G1" si="4">F1+1</f>
        <v>6</v>
      </c>
      <c r="H1" s="58">
        <f t="shared" ref="H1" si="5">G1+1</f>
        <v>7</v>
      </c>
      <c r="I1" s="58">
        <f t="shared" ref="I1" si="6">H1+1</f>
        <v>8</v>
      </c>
      <c r="J1" s="58">
        <f t="shared" ref="J1" si="7">I1+1</f>
        <v>9</v>
      </c>
      <c r="K1" s="58">
        <f t="shared" ref="K1" si="8">J1+1</f>
        <v>10</v>
      </c>
      <c r="L1" s="58">
        <f t="shared" ref="L1" si="9">K1+1</f>
        <v>11</v>
      </c>
      <c r="M1" s="58">
        <f t="shared" ref="M1" si="10">L1+1</f>
        <v>12</v>
      </c>
      <c r="N1" s="58">
        <f t="shared" ref="N1" si="11">M1+1</f>
        <v>13</v>
      </c>
      <c r="O1" s="58">
        <f t="shared" ref="O1" si="12">N1+1</f>
        <v>14</v>
      </c>
      <c r="P1" s="58">
        <f t="shared" ref="P1" si="13">O1+1</f>
        <v>15</v>
      </c>
      <c r="Q1" s="58">
        <f t="shared" ref="Q1" si="14">P1+1</f>
        <v>16</v>
      </c>
      <c r="R1" s="58">
        <f t="shared" ref="R1" si="15">Q1+1</f>
        <v>17</v>
      </c>
      <c r="S1" s="58">
        <f t="shared" ref="S1" si="16">R1+1</f>
        <v>18</v>
      </c>
      <c r="T1" s="58">
        <f t="shared" ref="T1" si="17">S1+1</f>
        <v>19</v>
      </c>
      <c r="U1" s="58">
        <f t="shared" ref="U1" si="18">T1+1</f>
        <v>20</v>
      </c>
      <c r="V1" s="58">
        <f t="shared" ref="V1" si="19">U1+1</f>
        <v>21</v>
      </c>
      <c r="W1" s="58">
        <f t="shared" ref="W1" si="20">V1+1</f>
        <v>22</v>
      </c>
      <c r="X1" s="58">
        <f t="shared" ref="X1" si="21">W1+1</f>
        <v>23</v>
      </c>
      <c r="Y1" s="58">
        <f t="shared" ref="Y1" si="22">X1+1</f>
        <v>24</v>
      </c>
      <c r="Z1" s="58">
        <f t="shared" ref="Z1" si="23">Y1+1</f>
        <v>25</v>
      </c>
      <c r="AA1" s="58">
        <f t="shared" ref="AA1" si="24">Z1+1</f>
        <v>26</v>
      </c>
      <c r="AB1" s="58">
        <f t="shared" ref="AB1" si="25">AA1+1</f>
        <v>27</v>
      </c>
      <c r="AC1" s="58">
        <f t="shared" ref="AC1" si="26">AB1+1</f>
        <v>28</v>
      </c>
      <c r="AD1" s="58">
        <f t="shared" ref="AD1" si="27">AC1+1</f>
        <v>29</v>
      </c>
      <c r="AE1" s="58">
        <f t="shared" ref="AE1" si="28">AD1+1</f>
        <v>30</v>
      </c>
      <c r="AF1" s="58">
        <f t="shared" ref="AF1" si="29">AE1+1</f>
        <v>31</v>
      </c>
      <c r="AG1" s="58">
        <f t="shared" ref="AG1" si="30">AF1+1</f>
        <v>32</v>
      </c>
      <c r="AH1" s="58">
        <f t="shared" ref="AH1" si="31">AG1+1</f>
        <v>33</v>
      </c>
      <c r="AI1" s="58">
        <f t="shared" ref="AI1" si="32">AH1+1</f>
        <v>34</v>
      </c>
      <c r="AJ1" s="58">
        <f t="shared" ref="AJ1" si="33">AI1+1</f>
        <v>35</v>
      </c>
      <c r="AK1" s="58">
        <f t="shared" ref="AK1" si="34">AJ1+1</f>
        <v>36</v>
      </c>
      <c r="AL1" s="58">
        <f t="shared" ref="AL1" si="35">AK1+1</f>
        <v>37</v>
      </c>
      <c r="AM1" s="58">
        <f t="shared" ref="AM1" si="36">AL1+1</f>
        <v>38</v>
      </c>
      <c r="AN1" s="58">
        <f t="shared" ref="AN1" si="37">AM1+1</f>
        <v>39</v>
      </c>
      <c r="AO1" s="58">
        <f t="shared" ref="AO1" si="38">AN1+1</f>
        <v>40</v>
      </c>
      <c r="AP1" s="58">
        <f t="shared" ref="AP1" si="39">AO1+1</f>
        <v>41</v>
      </c>
      <c r="AQ1" s="58">
        <f t="shared" ref="AQ1" si="40">AP1+1</f>
        <v>42</v>
      </c>
      <c r="AR1" s="58">
        <f t="shared" ref="AR1" si="41">AQ1+1</f>
        <v>43</v>
      </c>
      <c r="AS1" s="58">
        <f t="shared" ref="AS1" si="42">AR1+1</f>
        <v>44</v>
      </c>
      <c r="AT1" s="58">
        <f t="shared" ref="AT1" si="43">AS1+1</f>
        <v>45</v>
      </c>
      <c r="AU1" s="58">
        <f t="shared" ref="AU1" si="44">AT1+1</f>
        <v>46</v>
      </c>
      <c r="AV1" s="58">
        <f t="shared" ref="AV1" si="45">AU1+1</f>
        <v>47</v>
      </c>
      <c r="AW1" s="58">
        <f t="shared" ref="AW1" si="46">AV1+1</f>
        <v>48</v>
      </c>
      <c r="AX1" s="58">
        <f t="shared" ref="AX1" si="47">AW1+1</f>
        <v>49</v>
      </c>
      <c r="AY1" s="58">
        <f t="shared" ref="AY1" si="48">AX1+1</f>
        <v>50</v>
      </c>
      <c r="AZ1" s="58">
        <f t="shared" ref="AZ1" si="49">AY1+1</f>
        <v>51</v>
      </c>
      <c r="BA1" s="58">
        <f t="shared" ref="BA1" si="50">AZ1+1</f>
        <v>52</v>
      </c>
      <c r="BB1" s="58">
        <f t="shared" ref="BB1" si="51">BA1+1</f>
        <v>53</v>
      </c>
      <c r="BC1" s="58">
        <f t="shared" ref="BC1" si="52">BB1+1</f>
        <v>54</v>
      </c>
      <c r="BD1" s="58">
        <f>BC1+1</f>
        <v>55</v>
      </c>
      <c r="BE1" s="58">
        <f t="shared" ref="BE1" si="53">BD1+1</f>
        <v>56</v>
      </c>
      <c r="BF1" s="58">
        <f t="shared" ref="BF1" si="54">BE1+1</f>
        <v>57</v>
      </c>
      <c r="BG1" s="58">
        <f t="shared" ref="BG1" si="55">BF1+1</f>
        <v>58</v>
      </c>
      <c r="BH1" s="2"/>
    </row>
    <row r="2" spans="1:63" ht="98.45" customHeight="1" thickBot="1" x14ac:dyDescent="0.25">
      <c r="A2" s="7" t="s">
        <v>0</v>
      </c>
      <c r="B2" s="150" t="s">
        <v>45</v>
      </c>
      <c r="C2" s="115" t="s">
        <v>47</v>
      </c>
      <c r="D2" s="154" t="s">
        <v>65</v>
      </c>
      <c r="E2" s="115" t="s">
        <v>9</v>
      </c>
      <c r="F2" s="150" t="s">
        <v>23</v>
      </c>
      <c r="G2" s="115" t="s">
        <v>58</v>
      </c>
      <c r="H2" s="150" t="s">
        <v>42</v>
      </c>
      <c r="I2" s="117" t="s">
        <v>16</v>
      </c>
      <c r="J2" s="150" t="s">
        <v>59</v>
      </c>
      <c r="K2" s="115" t="s">
        <v>24</v>
      </c>
      <c r="L2" s="150" t="s">
        <v>64</v>
      </c>
      <c r="M2" s="115" t="s">
        <v>71</v>
      </c>
      <c r="N2" s="150" t="s">
        <v>57</v>
      </c>
      <c r="O2" s="115" t="s">
        <v>14</v>
      </c>
      <c r="P2" s="150" t="s">
        <v>37</v>
      </c>
      <c r="Q2" s="115" t="s">
        <v>55</v>
      </c>
      <c r="R2" s="150" t="s">
        <v>41</v>
      </c>
      <c r="S2" s="115" t="s">
        <v>66</v>
      </c>
      <c r="T2" s="150" t="s">
        <v>18</v>
      </c>
      <c r="U2" s="116" t="s">
        <v>61</v>
      </c>
      <c r="V2" s="155" t="s">
        <v>53</v>
      </c>
      <c r="W2" s="118" t="s">
        <v>38</v>
      </c>
      <c r="X2" s="155" t="s">
        <v>50</v>
      </c>
      <c r="Y2" s="119" t="s">
        <v>36</v>
      </c>
      <c r="Z2" s="118" t="s">
        <v>19</v>
      </c>
      <c r="AA2" s="155" t="s">
        <v>69</v>
      </c>
      <c r="AB2" s="118" t="s">
        <v>21</v>
      </c>
      <c r="AC2" s="156" t="s">
        <v>52</v>
      </c>
      <c r="AD2" s="118" t="s">
        <v>72</v>
      </c>
      <c r="AE2" s="155" t="s">
        <v>48</v>
      </c>
      <c r="AF2" s="118" t="s">
        <v>44</v>
      </c>
      <c r="AG2" s="157" t="s">
        <v>56</v>
      </c>
      <c r="AH2" s="120" t="s">
        <v>111</v>
      </c>
      <c r="AI2" s="155" t="s">
        <v>11</v>
      </c>
      <c r="AJ2" s="118" t="s">
        <v>13</v>
      </c>
      <c r="AK2" s="155" t="s">
        <v>15</v>
      </c>
      <c r="AL2" s="118" t="s">
        <v>10</v>
      </c>
      <c r="AM2" s="155" t="s">
        <v>17</v>
      </c>
      <c r="AN2" s="118" t="s">
        <v>40</v>
      </c>
      <c r="AO2" s="155" t="s">
        <v>103</v>
      </c>
      <c r="AP2" s="118" t="s">
        <v>79</v>
      </c>
      <c r="AQ2" s="155" t="s">
        <v>63</v>
      </c>
      <c r="AR2" s="118" t="s">
        <v>12</v>
      </c>
      <c r="AS2" s="155" t="s">
        <v>46</v>
      </c>
      <c r="AT2" s="118" t="s">
        <v>54</v>
      </c>
      <c r="AU2" s="155" t="s">
        <v>49</v>
      </c>
      <c r="AV2" s="118" t="s">
        <v>70</v>
      </c>
      <c r="AW2" s="155" t="s">
        <v>60</v>
      </c>
      <c r="AX2" s="118" t="s">
        <v>20</v>
      </c>
      <c r="AY2" s="158" t="s">
        <v>62</v>
      </c>
      <c r="AZ2" s="118" t="s">
        <v>22</v>
      </c>
      <c r="BA2" s="155" t="s">
        <v>39</v>
      </c>
      <c r="BB2" s="118" t="s">
        <v>68</v>
      </c>
      <c r="BC2" s="118" t="s">
        <v>90</v>
      </c>
      <c r="BD2" s="118" t="s">
        <v>67</v>
      </c>
      <c r="BE2" s="118" t="s">
        <v>78</v>
      </c>
      <c r="BF2" s="118" t="s">
        <v>77</v>
      </c>
      <c r="BG2" s="118" t="s">
        <v>87</v>
      </c>
      <c r="BH2" s="29" t="s">
        <v>28</v>
      </c>
      <c r="BI2" s="6" t="s">
        <v>1</v>
      </c>
      <c r="BJ2" s="22" t="s">
        <v>25</v>
      </c>
      <c r="BK2" s="22" t="s">
        <v>26</v>
      </c>
    </row>
    <row r="3" spans="1:63" ht="13.5" customHeight="1" x14ac:dyDescent="0.2">
      <c r="A3" s="95" t="s">
        <v>88</v>
      </c>
      <c r="B3" s="96">
        <v>0</v>
      </c>
      <c r="C3" s="121">
        <v>0</v>
      </c>
      <c r="D3" s="96">
        <v>2</v>
      </c>
      <c r="E3" s="121">
        <v>0</v>
      </c>
      <c r="F3" s="96">
        <v>0</v>
      </c>
      <c r="G3" s="121">
        <v>0</v>
      </c>
      <c r="H3" s="96">
        <v>0</v>
      </c>
      <c r="I3" s="121">
        <v>0</v>
      </c>
      <c r="J3" s="96">
        <v>0</v>
      </c>
      <c r="K3" s="121">
        <v>0</v>
      </c>
      <c r="L3" s="96">
        <v>1</v>
      </c>
      <c r="M3" s="121">
        <v>0</v>
      </c>
      <c r="N3" s="96">
        <v>0</v>
      </c>
      <c r="O3" s="121">
        <v>0</v>
      </c>
      <c r="P3" s="96">
        <v>0</v>
      </c>
      <c r="Q3" s="121">
        <v>0</v>
      </c>
      <c r="R3" s="96">
        <v>0</v>
      </c>
      <c r="S3" s="121">
        <v>0</v>
      </c>
      <c r="T3" s="96">
        <v>0</v>
      </c>
      <c r="U3" s="121">
        <v>0</v>
      </c>
      <c r="V3" s="96">
        <v>2</v>
      </c>
      <c r="W3" s="122">
        <v>0</v>
      </c>
      <c r="X3" s="97">
        <v>0</v>
      </c>
      <c r="Y3" s="122">
        <v>0</v>
      </c>
      <c r="Z3" s="122"/>
      <c r="AA3" s="97">
        <v>0</v>
      </c>
      <c r="AB3" s="122">
        <v>0</v>
      </c>
      <c r="AC3" s="97">
        <v>0</v>
      </c>
      <c r="AD3" s="122">
        <v>2</v>
      </c>
      <c r="AE3" s="97">
        <v>0</v>
      </c>
      <c r="AF3" s="122">
        <v>3</v>
      </c>
      <c r="AG3" s="97">
        <v>2</v>
      </c>
      <c r="AH3" s="122">
        <v>0</v>
      </c>
      <c r="AI3" s="97">
        <v>1</v>
      </c>
      <c r="AJ3" s="122">
        <v>2</v>
      </c>
      <c r="AK3" s="97">
        <v>0</v>
      </c>
      <c r="AL3" s="122">
        <v>0</v>
      </c>
      <c r="AM3" s="97">
        <v>4</v>
      </c>
      <c r="AN3" s="122">
        <v>0</v>
      </c>
      <c r="AO3" s="97">
        <v>1</v>
      </c>
      <c r="AP3" s="122">
        <v>0</v>
      </c>
      <c r="AQ3" s="97">
        <v>5</v>
      </c>
      <c r="AR3" s="123">
        <v>2</v>
      </c>
      <c r="AS3" s="97">
        <v>3</v>
      </c>
      <c r="AT3" s="122">
        <v>0</v>
      </c>
      <c r="AU3" s="97">
        <v>5</v>
      </c>
      <c r="AV3" s="122">
        <v>0</v>
      </c>
      <c r="AW3" s="97">
        <v>5</v>
      </c>
      <c r="AX3" s="122">
        <v>0</v>
      </c>
      <c r="AY3" s="97">
        <v>13</v>
      </c>
      <c r="AZ3" s="122">
        <v>9</v>
      </c>
      <c r="BA3" s="97">
        <v>0</v>
      </c>
      <c r="BB3" s="122"/>
      <c r="BC3" s="122"/>
      <c r="BD3" s="122"/>
      <c r="BE3" s="122"/>
      <c r="BF3" s="122"/>
      <c r="BG3" s="122"/>
      <c r="BH3" s="98" t="str">
        <f>LEFT(A3,3)</f>
        <v>PIT</v>
      </c>
      <c r="BI3" s="51">
        <v>28</v>
      </c>
      <c r="BJ3" s="50">
        <f t="shared" ref="BJ3:BJ19" si="56">COUNTIF(B3:BG3,"&gt;0")</f>
        <v>17</v>
      </c>
      <c r="BK3" s="23">
        <f t="shared" ref="BK3:BK19" si="57">IFERROR(SUM(B3:BG3)/BJ3,0)</f>
        <v>3.6470588235294117</v>
      </c>
    </row>
    <row r="4" spans="1:63" ht="13.5" customHeight="1" thickBot="1" x14ac:dyDescent="0.25">
      <c r="A4" s="13" t="s">
        <v>85</v>
      </c>
      <c r="B4" s="28">
        <v>5</v>
      </c>
      <c r="C4" s="124">
        <v>5</v>
      </c>
      <c r="D4" s="28">
        <v>0</v>
      </c>
      <c r="E4" s="124">
        <v>3</v>
      </c>
      <c r="F4" s="28">
        <v>3</v>
      </c>
      <c r="G4" s="124">
        <v>12</v>
      </c>
      <c r="H4" s="28">
        <v>3</v>
      </c>
      <c r="I4" s="124">
        <v>7</v>
      </c>
      <c r="J4" s="28">
        <v>7</v>
      </c>
      <c r="K4" s="124">
        <v>7</v>
      </c>
      <c r="L4" s="28">
        <v>0</v>
      </c>
      <c r="M4" s="124">
        <v>1</v>
      </c>
      <c r="N4" s="28">
        <v>6</v>
      </c>
      <c r="O4" s="124">
        <v>3</v>
      </c>
      <c r="P4" s="28">
        <v>1</v>
      </c>
      <c r="Q4" s="124">
        <v>2</v>
      </c>
      <c r="R4" s="28">
        <v>5</v>
      </c>
      <c r="S4" s="124">
        <v>1</v>
      </c>
      <c r="T4" s="28">
        <v>2</v>
      </c>
      <c r="U4" s="124">
        <v>4</v>
      </c>
      <c r="V4" s="28">
        <v>0</v>
      </c>
      <c r="W4" s="125">
        <v>7</v>
      </c>
      <c r="X4" s="46">
        <v>4</v>
      </c>
      <c r="Y4" s="125">
        <v>6</v>
      </c>
      <c r="Z4" s="125"/>
      <c r="AA4" s="46">
        <v>1</v>
      </c>
      <c r="AB4" s="125">
        <v>4</v>
      </c>
      <c r="AC4" s="46">
        <v>1</v>
      </c>
      <c r="AD4" s="125">
        <v>0</v>
      </c>
      <c r="AE4" s="46">
        <v>11</v>
      </c>
      <c r="AF4" s="125">
        <v>0</v>
      </c>
      <c r="AG4" s="46">
        <v>0</v>
      </c>
      <c r="AH4" s="125">
        <v>7</v>
      </c>
      <c r="AI4" s="46">
        <v>0</v>
      </c>
      <c r="AJ4" s="125">
        <v>0</v>
      </c>
      <c r="AK4" s="46">
        <v>1</v>
      </c>
      <c r="AL4" s="125">
        <v>3</v>
      </c>
      <c r="AM4" s="46">
        <v>0</v>
      </c>
      <c r="AN4" s="125">
        <v>8</v>
      </c>
      <c r="AO4" s="46">
        <v>0</v>
      </c>
      <c r="AP4" s="125">
        <v>8</v>
      </c>
      <c r="AQ4" s="46">
        <v>0</v>
      </c>
      <c r="AR4" s="126">
        <v>0</v>
      </c>
      <c r="AS4" s="46">
        <v>0</v>
      </c>
      <c r="AT4" s="125">
        <v>1</v>
      </c>
      <c r="AU4" s="46">
        <v>0</v>
      </c>
      <c r="AV4" s="125">
        <v>5</v>
      </c>
      <c r="AW4" s="46">
        <v>0</v>
      </c>
      <c r="AX4" s="125">
        <v>9</v>
      </c>
      <c r="AY4" s="46">
        <v>0</v>
      </c>
      <c r="AZ4" s="125">
        <v>0</v>
      </c>
      <c r="BA4" s="46">
        <v>1</v>
      </c>
      <c r="BB4" s="125"/>
      <c r="BC4" s="125"/>
      <c r="BD4" s="125"/>
      <c r="BE4" s="125"/>
      <c r="BF4" s="125"/>
      <c r="BG4" s="125"/>
      <c r="BH4" s="59" t="str">
        <f>LEFT(A4,3)</f>
        <v>CHI</v>
      </c>
      <c r="BI4" s="52">
        <v>31</v>
      </c>
      <c r="BJ4" s="50">
        <f t="shared" si="56"/>
        <v>34</v>
      </c>
      <c r="BK4" s="23">
        <f t="shared" si="57"/>
        <v>4.5294117647058822</v>
      </c>
    </row>
    <row r="5" spans="1:63" ht="13.5" customHeight="1" x14ac:dyDescent="0.2">
      <c r="A5" s="10" t="s">
        <v>113</v>
      </c>
      <c r="B5" s="27">
        <v>8</v>
      </c>
      <c r="C5" s="127">
        <v>10</v>
      </c>
      <c r="D5" s="27">
        <v>10</v>
      </c>
      <c r="E5" s="127">
        <v>11</v>
      </c>
      <c r="F5" s="27">
        <v>12</v>
      </c>
      <c r="G5" s="127">
        <v>11</v>
      </c>
      <c r="H5" s="27">
        <v>7</v>
      </c>
      <c r="I5" s="127">
        <v>10</v>
      </c>
      <c r="J5" s="27">
        <v>6</v>
      </c>
      <c r="K5" s="127">
        <v>10</v>
      </c>
      <c r="L5" s="27">
        <v>10</v>
      </c>
      <c r="M5" s="127">
        <v>10</v>
      </c>
      <c r="N5" s="27">
        <v>11</v>
      </c>
      <c r="O5" s="127">
        <v>12</v>
      </c>
      <c r="P5" s="27">
        <v>7</v>
      </c>
      <c r="Q5" s="127">
        <v>7</v>
      </c>
      <c r="R5" s="27">
        <v>11</v>
      </c>
      <c r="S5" s="127">
        <v>12</v>
      </c>
      <c r="T5" s="27">
        <v>10</v>
      </c>
      <c r="U5" s="127">
        <v>13</v>
      </c>
      <c r="V5" s="27">
        <v>3</v>
      </c>
      <c r="W5" s="128">
        <v>6</v>
      </c>
      <c r="X5" s="45">
        <v>10</v>
      </c>
      <c r="Y5" s="128">
        <v>8</v>
      </c>
      <c r="Z5" s="128"/>
      <c r="AA5" s="45">
        <v>10</v>
      </c>
      <c r="AB5" s="128">
        <v>7</v>
      </c>
      <c r="AC5" s="45">
        <v>10</v>
      </c>
      <c r="AD5" s="128">
        <v>5</v>
      </c>
      <c r="AE5" s="45">
        <v>6</v>
      </c>
      <c r="AF5" s="128">
        <v>13</v>
      </c>
      <c r="AG5" s="45">
        <v>3</v>
      </c>
      <c r="AH5" s="128">
        <v>13</v>
      </c>
      <c r="AI5" s="45">
        <v>8</v>
      </c>
      <c r="AJ5" s="128">
        <v>6</v>
      </c>
      <c r="AK5" s="45">
        <v>11</v>
      </c>
      <c r="AL5" s="128">
        <v>10</v>
      </c>
      <c r="AM5" s="45">
        <v>13</v>
      </c>
      <c r="AN5" s="128">
        <v>10</v>
      </c>
      <c r="AO5" s="45">
        <v>10</v>
      </c>
      <c r="AP5" s="128">
        <v>0</v>
      </c>
      <c r="AQ5" s="45">
        <v>10</v>
      </c>
      <c r="AR5" s="129">
        <v>8</v>
      </c>
      <c r="AS5" s="45">
        <v>10</v>
      </c>
      <c r="AT5" s="128">
        <v>12</v>
      </c>
      <c r="AU5" s="45">
        <v>0</v>
      </c>
      <c r="AV5" s="128">
        <v>0</v>
      </c>
      <c r="AW5" s="45">
        <v>13</v>
      </c>
      <c r="AX5" s="128">
        <v>0</v>
      </c>
      <c r="AY5" s="45">
        <v>12</v>
      </c>
      <c r="AZ5" s="128">
        <v>10</v>
      </c>
      <c r="BA5" s="45">
        <v>0</v>
      </c>
      <c r="BB5" s="128"/>
      <c r="BC5" s="128"/>
      <c r="BD5" s="128"/>
      <c r="BE5" s="128"/>
      <c r="BF5" s="128"/>
      <c r="BG5" s="128"/>
      <c r="BH5" s="30" t="str">
        <f>LEFT(A5,2)</f>
        <v>NE</v>
      </c>
      <c r="BI5" s="51">
        <v>26</v>
      </c>
      <c r="BJ5" s="50">
        <f t="shared" si="56"/>
        <v>46</v>
      </c>
      <c r="BK5" s="23">
        <f t="shared" si="57"/>
        <v>9.4565217391304355</v>
      </c>
    </row>
    <row r="6" spans="1:63" ht="13.5" customHeight="1" thickBot="1" x14ac:dyDescent="0.25">
      <c r="A6" s="99" t="s">
        <v>105</v>
      </c>
      <c r="B6" s="100">
        <v>0</v>
      </c>
      <c r="C6" s="130">
        <v>0</v>
      </c>
      <c r="D6" s="100">
        <v>0</v>
      </c>
      <c r="E6" s="130">
        <v>0</v>
      </c>
      <c r="F6" s="100">
        <v>0</v>
      </c>
      <c r="G6" s="130">
        <v>0</v>
      </c>
      <c r="H6" s="100">
        <v>0</v>
      </c>
      <c r="I6" s="130">
        <v>0</v>
      </c>
      <c r="J6" s="100">
        <v>0</v>
      </c>
      <c r="K6" s="130">
        <v>0</v>
      </c>
      <c r="L6" s="100">
        <v>0</v>
      </c>
      <c r="M6" s="130">
        <v>0</v>
      </c>
      <c r="N6" s="100">
        <v>0</v>
      </c>
      <c r="O6" s="130">
        <v>0</v>
      </c>
      <c r="P6" s="100">
        <v>0</v>
      </c>
      <c r="Q6" s="130">
        <v>0</v>
      </c>
      <c r="R6" s="100">
        <v>0</v>
      </c>
      <c r="S6" s="130">
        <v>0</v>
      </c>
      <c r="T6" s="100">
        <v>0</v>
      </c>
      <c r="U6" s="130">
        <v>0</v>
      </c>
      <c r="V6" s="100">
        <v>0</v>
      </c>
      <c r="W6" s="131">
        <v>0</v>
      </c>
      <c r="X6" s="101">
        <v>0</v>
      </c>
      <c r="Y6" s="131">
        <v>0</v>
      </c>
      <c r="Z6" s="131"/>
      <c r="AA6" s="101">
        <v>0</v>
      </c>
      <c r="AB6" s="131">
        <v>0</v>
      </c>
      <c r="AC6" s="101">
        <v>0</v>
      </c>
      <c r="AD6" s="131">
        <v>0</v>
      </c>
      <c r="AE6" s="101">
        <v>0</v>
      </c>
      <c r="AF6" s="131">
        <v>0</v>
      </c>
      <c r="AG6" s="101">
        <v>0</v>
      </c>
      <c r="AH6" s="131">
        <v>0</v>
      </c>
      <c r="AI6" s="101">
        <v>0</v>
      </c>
      <c r="AJ6" s="131">
        <v>0</v>
      </c>
      <c r="AK6" s="101">
        <v>0</v>
      </c>
      <c r="AL6" s="131">
        <v>0</v>
      </c>
      <c r="AM6" s="101">
        <v>0</v>
      </c>
      <c r="AN6" s="131">
        <v>0</v>
      </c>
      <c r="AO6" s="101">
        <v>0</v>
      </c>
      <c r="AP6" s="131">
        <v>3</v>
      </c>
      <c r="AQ6" s="101">
        <v>0</v>
      </c>
      <c r="AR6" s="132">
        <v>0</v>
      </c>
      <c r="AS6" s="101">
        <v>0</v>
      </c>
      <c r="AT6" s="131">
        <v>0</v>
      </c>
      <c r="AU6" s="101">
        <v>1</v>
      </c>
      <c r="AV6" s="131">
        <v>8</v>
      </c>
      <c r="AW6" s="101">
        <v>0</v>
      </c>
      <c r="AX6" s="131">
        <v>3</v>
      </c>
      <c r="AY6" s="101">
        <v>0</v>
      </c>
      <c r="AZ6" s="131">
        <v>0</v>
      </c>
      <c r="BA6" s="101">
        <v>4</v>
      </c>
      <c r="BB6" s="131"/>
      <c r="BC6" s="131"/>
      <c r="BD6" s="131"/>
      <c r="BE6" s="131"/>
      <c r="BF6" s="131"/>
      <c r="BG6" s="131"/>
      <c r="BH6" s="102" t="str">
        <f t="shared" ref="BH6" si="58">LEFT(A6,3)</f>
        <v>CIN</v>
      </c>
      <c r="BI6" s="52">
        <v>20</v>
      </c>
      <c r="BJ6" s="50">
        <f t="shared" si="56"/>
        <v>5</v>
      </c>
      <c r="BK6" s="23">
        <f t="shared" si="57"/>
        <v>3.8</v>
      </c>
    </row>
    <row r="7" spans="1:63" ht="13.5" customHeight="1" x14ac:dyDescent="0.2">
      <c r="A7" s="103" t="s">
        <v>86</v>
      </c>
      <c r="B7" s="96">
        <v>0</v>
      </c>
      <c r="C7" s="121">
        <v>0</v>
      </c>
      <c r="D7" s="96">
        <v>0</v>
      </c>
      <c r="E7" s="121">
        <v>0</v>
      </c>
      <c r="F7" s="96">
        <v>0</v>
      </c>
      <c r="G7" s="121">
        <v>0</v>
      </c>
      <c r="H7" s="96">
        <v>0</v>
      </c>
      <c r="I7" s="121">
        <v>0</v>
      </c>
      <c r="J7" s="96">
        <v>0</v>
      </c>
      <c r="K7" s="121">
        <v>0</v>
      </c>
      <c r="L7" s="96">
        <v>0</v>
      </c>
      <c r="M7" s="121">
        <v>0</v>
      </c>
      <c r="N7" s="96">
        <v>0</v>
      </c>
      <c r="O7" s="121">
        <v>0</v>
      </c>
      <c r="P7" s="96">
        <v>0</v>
      </c>
      <c r="Q7" s="121">
        <v>0</v>
      </c>
      <c r="R7" s="96">
        <v>0</v>
      </c>
      <c r="S7" s="121">
        <v>0</v>
      </c>
      <c r="T7" s="96">
        <v>0</v>
      </c>
      <c r="U7" s="121">
        <v>0</v>
      </c>
      <c r="V7" s="96">
        <v>0</v>
      </c>
      <c r="W7" s="122">
        <v>0</v>
      </c>
      <c r="X7" s="97">
        <v>0</v>
      </c>
      <c r="Y7" s="122">
        <v>0</v>
      </c>
      <c r="Z7" s="122"/>
      <c r="AA7" s="97">
        <v>0</v>
      </c>
      <c r="AB7" s="122">
        <v>0</v>
      </c>
      <c r="AC7" s="97">
        <v>0</v>
      </c>
      <c r="AD7" s="122">
        <v>0</v>
      </c>
      <c r="AE7" s="97">
        <v>0</v>
      </c>
      <c r="AF7" s="122">
        <v>0</v>
      </c>
      <c r="AG7" s="97">
        <v>0</v>
      </c>
      <c r="AH7" s="122">
        <v>0</v>
      </c>
      <c r="AI7" s="97">
        <v>0</v>
      </c>
      <c r="AJ7" s="122">
        <v>0</v>
      </c>
      <c r="AK7" s="97">
        <v>0</v>
      </c>
      <c r="AL7" s="122">
        <v>0</v>
      </c>
      <c r="AM7" s="97">
        <v>0</v>
      </c>
      <c r="AN7" s="122">
        <v>0</v>
      </c>
      <c r="AO7" s="97">
        <v>0</v>
      </c>
      <c r="AP7" s="122">
        <v>0</v>
      </c>
      <c r="AQ7" s="97">
        <v>0</v>
      </c>
      <c r="AR7" s="123">
        <v>0</v>
      </c>
      <c r="AS7" s="97">
        <v>0</v>
      </c>
      <c r="AT7" s="122">
        <v>0</v>
      </c>
      <c r="AU7" s="97">
        <v>0</v>
      </c>
      <c r="AV7" s="122">
        <v>0</v>
      </c>
      <c r="AW7" s="97">
        <v>0</v>
      </c>
      <c r="AX7" s="122">
        <v>0</v>
      </c>
      <c r="AY7" s="97">
        <v>0</v>
      </c>
      <c r="AZ7" s="122">
        <v>0</v>
      </c>
      <c r="BA7" s="97">
        <v>2</v>
      </c>
      <c r="BB7" s="122"/>
      <c r="BC7" s="122"/>
      <c r="BD7" s="122"/>
      <c r="BE7" s="122"/>
      <c r="BF7" s="122"/>
      <c r="BG7" s="122"/>
      <c r="BH7" s="98" t="str">
        <f>LEFT(A7,4)</f>
        <v>NY G</v>
      </c>
      <c r="BI7" s="51">
        <v>27</v>
      </c>
      <c r="BJ7" s="50">
        <f t="shared" ref="BJ7:BJ8" si="59">COUNTIF(B7:BG7,"&gt;0")</f>
        <v>1</v>
      </c>
      <c r="BK7" s="23">
        <f t="shared" ref="BK7:BK8" si="60">IFERROR(SUM(B7:BG7)/BJ7,0)</f>
        <v>2</v>
      </c>
    </row>
    <row r="8" spans="1:63" ht="13.5" customHeight="1" thickBot="1" x14ac:dyDescent="0.25">
      <c r="A8" s="11" t="s">
        <v>93</v>
      </c>
      <c r="B8" s="28">
        <v>12</v>
      </c>
      <c r="C8" s="124">
        <v>13</v>
      </c>
      <c r="D8" s="28">
        <v>11</v>
      </c>
      <c r="E8" s="124">
        <v>5</v>
      </c>
      <c r="F8" s="28">
        <v>9</v>
      </c>
      <c r="G8" s="124">
        <v>13</v>
      </c>
      <c r="H8" s="28">
        <v>13</v>
      </c>
      <c r="I8" s="124">
        <v>13</v>
      </c>
      <c r="J8" s="28">
        <v>11</v>
      </c>
      <c r="K8" s="124">
        <v>6</v>
      </c>
      <c r="L8" s="28">
        <v>13</v>
      </c>
      <c r="M8" s="124">
        <v>12</v>
      </c>
      <c r="N8" s="28">
        <v>13</v>
      </c>
      <c r="O8" s="124">
        <v>11</v>
      </c>
      <c r="P8" s="28">
        <v>11</v>
      </c>
      <c r="Q8" s="124">
        <v>11</v>
      </c>
      <c r="R8" s="28">
        <v>12</v>
      </c>
      <c r="S8" s="124">
        <v>11</v>
      </c>
      <c r="T8" s="28">
        <v>13</v>
      </c>
      <c r="U8" s="124">
        <v>12</v>
      </c>
      <c r="V8" s="28">
        <v>12</v>
      </c>
      <c r="W8" s="125">
        <v>13</v>
      </c>
      <c r="X8" s="46">
        <v>12</v>
      </c>
      <c r="Y8" s="125">
        <v>12</v>
      </c>
      <c r="Z8" s="125"/>
      <c r="AA8" s="46">
        <v>13</v>
      </c>
      <c r="AB8" s="125">
        <v>12</v>
      </c>
      <c r="AC8" s="46">
        <v>11</v>
      </c>
      <c r="AD8" s="125">
        <v>9</v>
      </c>
      <c r="AE8" s="46">
        <v>12</v>
      </c>
      <c r="AF8" s="125">
        <v>12</v>
      </c>
      <c r="AG8" s="46">
        <v>13</v>
      </c>
      <c r="AH8" s="125">
        <v>11</v>
      </c>
      <c r="AI8" s="46">
        <v>12</v>
      </c>
      <c r="AJ8" s="125">
        <v>11</v>
      </c>
      <c r="AK8" s="46">
        <v>12</v>
      </c>
      <c r="AL8" s="125">
        <v>8</v>
      </c>
      <c r="AM8" s="46">
        <v>12</v>
      </c>
      <c r="AN8" s="125">
        <v>11</v>
      </c>
      <c r="AO8" s="46">
        <v>12</v>
      </c>
      <c r="AP8" s="125">
        <v>11</v>
      </c>
      <c r="AQ8" s="46">
        <v>13</v>
      </c>
      <c r="AR8" s="126">
        <v>11</v>
      </c>
      <c r="AS8" s="46">
        <v>11</v>
      </c>
      <c r="AT8" s="125">
        <v>9</v>
      </c>
      <c r="AU8" s="46">
        <v>11</v>
      </c>
      <c r="AV8" s="125">
        <v>9</v>
      </c>
      <c r="AW8" s="46">
        <v>8</v>
      </c>
      <c r="AX8" s="125">
        <v>13</v>
      </c>
      <c r="AY8" s="46">
        <v>11</v>
      </c>
      <c r="AZ8" s="125">
        <v>8</v>
      </c>
      <c r="BA8" s="46">
        <v>0</v>
      </c>
      <c r="BB8" s="125"/>
      <c r="BC8" s="125"/>
      <c r="BD8" s="125"/>
      <c r="BE8" s="125"/>
      <c r="BF8" s="125"/>
      <c r="BG8" s="125"/>
      <c r="BH8" s="60" t="str">
        <f t="shared" ref="BH8:BH9" si="61">LEFT(A8,3)</f>
        <v>DET</v>
      </c>
      <c r="BI8" s="52">
        <v>34</v>
      </c>
      <c r="BJ8" s="50">
        <f t="shared" si="59"/>
        <v>50</v>
      </c>
      <c r="BK8" s="23">
        <f t="shared" si="60"/>
        <v>11.2</v>
      </c>
    </row>
    <row r="9" spans="1:63" ht="13.5" customHeight="1" x14ac:dyDescent="0.2">
      <c r="A9" s="104" t="s">
        <v>92</v>
      </c>
      <c r="B9" s="96">
        <v>0</v>
      </c>
      <c r="C9" s="121">
        <v>0</v>
      </c>
      <c r="D9" s="96">
        <v>0</v>
      </c>
      <c r="E9" s="121">
        <v>0</v>
      </c>
      <c r="F9" s="96">
        <v>0</v>
      </c>
      <c r="G9" s="121">
        <v>0</v>
      </c>
      <c r="H9" s="96">
        <v>0</v>
      </c>
      <c r="I9" s="121">
        <v>0</v>
      </c>
      <c r="J9" s="96">
        <v>0</v>
      </c>
      <c r="K9" s="121">
        <v>0</v>
      </c>
      <c r="L9" s="96">
        <v>0</v>
      </c>
      <c r="M9" s="121">
        <v>0</v>
      </c>
      <c r="N9" s="96">
        <v>0</v>
      </c>
      <c r="O9" s="121">
        <v>0</v>
      </c>
      <c r="P9" s="96">
        <v>0</v>
      </c>
      <c r="Q9" s="121">
        <v>0</v>
      </c>
      <c r="R9" s="96">
        <v>0</v>
      </c>
      <c r="S9" s="121">
        <v>0</v>
      </c>
      <c r="T9" s="96">
        <v>0</v>
      </c>
      <c r="U9" s="121">
        <v>0</v>
      </c>
      <c r="V9" s="96">
        <v>0</v>
      </c>
      <c r="W9" s="122">
        <v>0</v>
      </c>
      <c r="X9" s="97">
        <v>0</v>
      </c>
      <c r="Y9" s="122">
        <v>0</v>
      </c>
      <c r="Z9" s="122"/>
      <c r="AA9" s="97">
        <v>0</v>
      </c>
      <c r="AB9" s="122">
        <v>0</v>
      </c>
      <c r="AC9" s="97">
        <v>0</v>
      </c>
      <c r="AD9" s="122">
        <v>0</v>
      </c>
      <c r="AE9" s="97">
        <v>0</v>
      </c>
      <c r="AF9" s="122">
        <v>0</v>
      </c>
      <c r="AG9" s="97">
        <v>1</v>
      </c>
      <c r="AH9" s="122">
        <v>0</v>
      </c>
      <c r="AI9" s="97">
        <v>0</v>
      </c>
      <c r="AJ9" s="122">
        <v>0</v>
      </c>
      <c r="AK9" s="97">
        <v>0</v>
      </c>
      <c r="AL9" s="122">
        <v>0</v>
      </c>
      <c r="AM9" s="97">
        <v>0</v>
      </c>
      <c r="AN9" s="122">
        <v>0</v>
      </c>
      <c r="AO9" s="97">
        <v>0</v>
      </c>
      <c r="AP9" s="122">
        <v>6</v>
      </c>
      <c r="AQ9" s="97">
        <v>0</v>
      </c>
      <c r="AR9" s="123">
        <v>0</v>
      </c>
      <c r="AS9" s="97">
        <v>0</v>
      </c>
      <c r="AT9" s="122">
        <v>0</v>
      </c>
      <c r="AU9" s="97">
        <v>4</v>
      </c>
      <c r="AV9" s="122">
        <v>2</v>
      </c>
      <c r="AW9" s="97">
        <v>0</v>
      </c>
      <c r="AX9" s="122">
        <v>0</v>
      </c>
      <c r="AY9" s="97">
        <v>0</v>
      </c>
      <c r="AZ9" s="122">
        <v>1</v>
      </c>
      <c r="BA9" s="97">
        <v>3</v>
      </c>
      <c r="BB9" s="122"/>
      <c r="BC9" s="122"/>
      <c r="BD9" s="122"/>
      <c r="BE9" s="122"/>
      <c r="BF9" s="122"/>
      <c r="BG9" s="122"/>
      <c r="BH9" s="98" t="str">
        <f t="shared" si="61"/>
        <v>MIN</v>
      </c>
      <c r="BI9" s="51">
        <v>6</v>
      </c>
      <c r="BJ9" s="50">
        <f t="shared" si="56"/>
        <v>6</v>
      </c>
      <c r="BK9" s="23">
        <f t="shared" si="57"/>
        <v>2.8333333333333335</v>
      </c>
    </row>
    <row r="10" spans="1:63" ht="13.5" customHeight="1" thickBot="1" x14ac:dyDescent="0.25">
      <c r="A10" s="12" t="s">
        <v>83</v>
      </c>
      <c r="B10" s="28">
        <v>9</v>
      </c>
      <c r="C10" s="124">
        <v>6</v>
      </c>
      <c r="D10" s="28">
        <v>7</v>
      </c>
      <c r="E10" s="124">
        <v>12</v>
      </c>
      <c r="F10" s="28">
        <v>10</v>
      </c>
      <c r="G10" s="124">
        <v>2</v>
      </c>
      <c r="H10" s="28">
        <v>9</v>
      </c>
      <c r="I10" s="124">
        <v>9</v>
      </c>
      <c r="J10" s="28">
        <v>10</v>
      </c>
      <c r="K10" s="124">
        <v>8</v>
      </c>
      <c r="L10" s="28">
        <v>4</v>
      </c>
      <c r="M10" s="124">
        <v>8</v>
      </c>
      <c r="N10" s="28">
        <v>3</v>
      </c>
      <c r="O10" s="124">
        <v>9</v>
      </c>
      <c r="P10" s="28">
        <v>9</v>
      </c>
      <c r="Q10" s="124">
        <v>6</v>
      </c>
      <c r="R10" s="28">
        <v>8</v>
      </c>
      <c r="S10" s="124">
        <v>9</v>
      </c>
      <c r="T10" s="28">
        <v>7</v>
      </c>
      <c r="U10" s="124">
        <v>10</v>
      </c>
      <c r="V10" s="28">
        <v>4</v>
      </c>
      <c r="W10" s="125">
        <v>5</v>
      </c>
      <c r="X10" s="46">
        <v>5</v>
      </c>
      <c r="Y10" s="125">
        <v>10</v>
      </c>
      <c r="Z10" s="125"/>
      <c r="AA10" s="46">
        <v>4</v>
      </c>
      <c r="AB10" s="125">
        <v>8</v>
      </c>
      <c r="AC10" s="46">
        <v>4</v>
      </c>
      <c r="AD10" s="125">
        <v>4</v>
      </c>
      <c r="AE10" s="46">
        <v>3</v>
      </c>
      <c r="AF10" s="125">
        <v>5</v>
      </c>
      <c r="AG10" s="46">
        <v>0</v>
      </c>
      <c r="AH10" s="125">
        <v>10</v>
      </c>
      <c r="AI10" s="46">
        <v>11</v>
      </c>
      <c r="AJ10" s="125">
        <v>7</v>
      </c>
      <c r="AK10" s="46">
        <v>9</v>
      </c>
      <c r="AL10" s="125">
        <v>7</v>
      </c>
      <c r="AM10" s="46">
        <v>8</v>
      </c>
      <c r="AN10" s="125">
        <v>6</v>
      </c>
      <c r="AO10" s="46">
        <v>9</v>
      </c>
      <c r="AP10" s="125">
        <v>0</v>
      </c>
      <c r="AQ10" s="46">
        <v>8</v>
      </c>
      <c r="AR10" s="126">
        <v>9</v>
      </c>
      <c r="AS10" s="46">
        <v>9</v>
      </c>
      <c r="AT10" s="125">
        <v>8</v>
      </c>
      <c r="AU10" s="46">
        <v>0</v>
      </c>
      <c r="AV10" s="125">
        <v>0</v>
      </c>
      <c r="AW10" s="46">
        <v>6</v>
      </c>
      <c r="AX10" s="125">
        <v>8</v>
      </c>
      <c r="AY10" s="46">
        <v>10</v>
      </c>
      <c r="AZ10" s="125">
        <v>0</v>
      </c>
      <c r="BA10" s="46">
        <v>0</v>
      </c>
      <c r="BB10" s="125"/>
      <c r="BC10" s="125"/>
      <c r="BD10" s="125"/>
      <c r="BE10" s="125"/>
      <c r="BF10" s="125"/>
      <c r="BG10" s="125"/>
      <c r="BH10" s="60" t="str">
        <f>LEFT(A10,3)</f>
        <v>GRE</v>
      </c>
      <c r="BI10" s="53">
        <v>23</v>
      </c>
      <c r="BJ10" s="50">
        <f t="shared" si="56"/>
        <v>45</v>
      </c>
      <c r="BK10" s="23">
        <f t="shared" si="57"/>
        <v>7.3777777777777782</v>
      </c>
    </row>
    <row r="11" spans="1:63" ht="13.5" customHeight="1" x14ac:dyDescent="0.2">
      <c r="A11" s="8" t="s">
        <v>96</v>
      </c>
      <c r="B11" s="27">
        <v>11</v>
      </c>
      <c r="C11" s="127">
        <v>11</v>
      </c>
      <c r="D11" s="27">
        <v>13</v>
      </c>
      <c r="E11" s="127">
        <v>13</v>
      </c>
      <c r="F11" s="27">
        <v>13</v>
      </c>
      <c r="G11" s="127">
        <v>10</v>
      </c>
      <c r="H11" s="27">
        <v>12</v>
      </c>
      <c r="I11" s="127">
        <v>11</v>
      </c>
      <c r="J11" s="27">
        <v>8</v>
      </c>
      <c r="K11" s="127">
        <v>12</v>
      </c>
      <c r="L11" s="27">
        <v>12</v>
      </c>
      <c r="M11" s="127">
        <v>11</v>
      </c>
      <c r="N11" s="27">
        <v>10</v>
      </c>
      <c r="O11" s="127">
        <v>13</v>
      </c>
      <c r="P11" s="27">
        <v>13</v>
      </c>
      <c r="Q11" s="127">
        <v>12</v>
      </c>
      <c r="R11" s="27">
        <v>13</v>
      </c>
      <c r="S11" s="127">
        <v>10</v>
      </c>
      <c r="T11" s="27">
        <v>12</v>
      </c>
      <c r="U11" s="127">
        <v>11</v>
      </c>
      <c r="V11" s="27">
        <v>11</v>
      </c>
      <c r="W11" s="128">
        <v>12</v>
      </c>
      <c r="X11" s="45">
        <v>13</v>
      </c>
      <c r="Y11" s="128">
        <v>7</v>
      </c>
      <c r="Z11" s="128"/>
      <c r="AA11" s="45">
        <v>12</v>
      </c>
      <c r="AB11" s="128">
        <v>13</v>
      </c>
      <c r="AC11" s="45">
        <v>13</v>
      </c>
      <c r="AD11" s="128">
        <v>7</v>
      </c>
      <c r="AE11" s="45">
        <v>10</v>
      </c>
      <c r="AF11" s="128">
        <v>11</v>
      </c>
      <c r="AG11" s="45">
        <v>4</v>
      </c>
      <c r="AH11" s="128">
        <v>9</v>
      </c>
      <c r="AI11" s="45">
        <v>10</v>
      </c>
      <c r="AJ11" s="128">
        <v>12</v>
      </c>
      <c r="AK11" s="45">
        <v>13</v>
      </c>
      <c r="AL11" s="128">
        <v>11</v>
      </c>
      <c r="AM11" s="45">
        <v>11</v>
      </c>
      <c r="AN11" s="128">
        <v>7</v>
      </c>
      <c r="AO11" s="45">
        <v>13</v>
      </c>
      <c r="AP11" s="128">
        <v>0</v>
      </c>
      <c r="AQ11" s="45">
        <v>12</v>
      </c>
      <c r="AR11" s="129">
        <v>12</v>
      </c>
      <c r="AS11" s="45">
        <v>12</v>
      </c>
      <c r="AT11" s="128">
        <v>13</v>
      </c>
      <c r="AU11" s="45">
        <v>12</v>
      </c>
      <c r="AV11" s="128">
        <v>12</v>
      </c>
      <c r="AW11" s="45">
        <v>12</v>
      </c>
      <c r="AX11" s="128">
        <v>4</v>
      </c>
      <c r="AY11" s="45">
        <v>9</v>
      </c>
      <c r="AZ11" s="128">
        <v>7</v>
      </c>
      <c r="BA11" s="45">
        <v>13</v>
      </c>
      <c r="BB11" s="128"/>
      <c r="BC11" s="128"/>
      <c r="BD11" s="128"/>
      <c r="BE11" s="128"/>
      <c r="BF11" s="128"/>
      <c r="BG11" s="128"/>
      <c r="BH11" s="30" t="str">
        <f>LEFT(A11,3)</f>
        <v>SEA</v>
      </c>
      <c r="BI11" s="51">
        <v>30</v>
      </c>
      <c r="BJ11" s="50">
        <f t="shared" si="56"/>
        <v>50</v>
      </c>
      <c r="BK11" s="23">
        <f t="shared" si="57"/>
        <v>10.96</v>
      </c>
    </row>
    <row r="12" spans="1:63" ht="13.5" customHeight="1" thickBot="1" x14ac:dyDescent="0.25">
      <c r="A12" s="105" t="s">
        <v>104</v>
      </c>
      <c r="B12" s="100">
        <v>0</v>
      </c>
      <c r="C12" s="130">
        <v>0</v>
      </c>
      <c r="D12" s="100">
        <v>0</v>
      </c>
      <c r="E12" s="130">
        <v>0</v>
      </c>
      <c r="F12" s="100">
        <v>0</v>
      </c>
      <c r="G12" s="130">
        <v>0</v>
      </c>
      <c r="H12" s="100">
        <v>0</v>
      </c>
      <c r="I12" s="130">
        <v>0</v>
      </c>
      <c r="J12" s="100">
        <v>0</v>
      </c>
      <c r="K12" s="130">
        <v>0</v>
      </c>
      <c r="L12" s="100">
        <v>0</v>
      </c>
      <c r="M12" s="130">
        <v>0</v>
      </c>
      <c r="N12" s="100">
        <v>0</v>
      </c>
      <c r="O12" s="130">
        <v>0</v>
      </c>
      <c r="P12" s="100">
        <v>0</v>
      </c>
      <c r="Q12" s="130">
        <v>0</v>
      </c>
      <c r="R12" s="100">
        <v>0</v>
      </c>
      <c r="S12" s="130">
        <v>0</v>
      </c>
      <c r="T12" s="100">
        <v>0</v>
      </c>
      <c r="U12" s="130">
        <v>0</v>
      </c>
      <c r="V12" s="100">
        <v>0</v>
      </c>
      <c r="W12" s="131">
        <v>0</v>
      </c>
      <c r="X12" s="101">
        <v>0</v>
      </c>
      <c r="Y12" s="131">
        <v>0</v>
      </c>
      <c r="Z12" s="131"/>
      <c r="AA12" s="101">
        <v>0</v>
      </c>
      <c r="AB12" s="131">
        <v>0</v>
      </c>
      <c r="AC12" s="101">
        <v>0</v>
      </c>
      <c r="AD12" s="131">
        <v>0</v>
      </c>
      <c r="AE12" s="101">
        <v>0</v>
      </c>
      <c r="AF12" s="131">
        <v>0</v>
      </c>
      <c r="AG12" s="101">
        <v>0</v>
      </c>
      <c r="AH12" s="131">
        <v>0</v>
      </c>
      <c r="AI12" s="101">
        <v>0</v>
      </c>
      <c r="AJ12" s="131">
        <v>0</v>
      </c>
      <c r="AK12" s="101">
        <v>0</v>
      </c>
      <c r="AL12" s="131">
        <v>0</v>
      </c>
      <c r="AM12" s="101">
        <v>0</v>
      </c>
      <c r="AN12" s="131">
        <v>0</v>
      </c>
      <c r="AO12" s="101">
        <v>0</v>
      </c>
      <c r="AP12" s="131">
        <v>1</v>
      </c>
      <c r="AQ12" s="101">
        <v>0</v>
      </c>
      <c r="AR12" s="132">
        <v>0</v>
      </c>
      <c r="AS12" s="101">
        <v>0</v>
      </c>
      <c r="AT12" s="131">
        <v>0</v>
      </c>
      <c r="AU12" s="101">
        <v>0</v>
      </c>
      <c r="AV12" s="131">
        <v>0</v>
      </c>
      <c r="AW12" s="101">
        <v>0</v>
      </c>
      <c r="AX12" s="131">
        <v>0</v>
      </c>
      <c r="AY12" s="101">
        <v>0</v>
      </c>
      <c r="AZ12" s="131">
        <v>0</v>
      </c>
      <c r="BA12" s="101">
        <v>0</v>
      </c>
      <c r="BB12" s="131"/>
      <c r="BC12" s="131"/>
      <c r="BD12" s="131"/>
      <c r="BE12" s="131"/>
      <c r="BF12" s="131"/>
      <c r="BG12" s="131"/>
      <c r="BH12" s="106" t="str">
        <f>LEFT(A12,3)</f>
        <v>TEN</v>
      </c>
      <c r="BI12" s="52">
        <v>24</v>
      </c>
      <c r="BJ12" s="50">
        <f t="shared" si="56"/>
        <v>1</v>
      </c>
      <c r="BK12" s="23">
        <f t="shared" si="57"/>
        <v>1</v>
      </c>
    </row>
    <row r="13" spans="1:63" ht="13.5" customHeight="1" x14ac:dyDescent="0.2">
      <c r="A13" s="107" t="s">
        <v>114</v>
      </c>
      <c r="B13" s="96">
        <v>0</v>
      </c>
      <c r="C13" s="121">
        <v>0</v>
      </c>
      <c r="D13" s="96">
        <v>0</v>
      </c>
      <c r="E13" s="121">
        <v>0</v>
      </c>
      <c r="F13" s="96">
        <v>0</v>
      </c>
      <c r="G13" s="121">
        <v>0</v>
      </c>
      <c r="H13" s="96">
        <v>0</v>
      </c>
      <c r="I13" s="121">
        <v>0</v>
      </c>
      <c r="J13" s="96">
        <v>0</v>
      </c>
      <c r="K13" s="121">
        <v>0</v>
      </c>
      <c r="L13" s="96">
        <v>0</v>
      </c>
      <c r="M13" s="121">
        <v>2</v>
      </c>
      <c r="N13" s="96">
        <v>1</v>
      </c>
      <c r="O13" s="121">
        <v>0</v>
      </c>
      <c r="P13" s="96">
        <v>0</v>
      </c>
      <c r="Q13" s="121">
        <v>0</v>
      </c>
      <c r="R13" s="96">
        <v>6</v>
      </c>
      <c r="S13" s="121">
        <v>4</v>
      </c>
      <c r="T13" s="96">
        <v>0</v>
      </c>
      <c r="U13" s="121">
        <v>0</v>
      </c>
      <c r="V13" s="96">
        <v>0</v>
      </c>
      <c r="W13" s="122">
        <v>0</v>
      </c>
      <c r="X13" s="97">
        <v>0</v>
      </c>
      <c r="Y13" s="122">
        <v>0</v>
      </c>
      <c r="Z13" s="122"/>
      <c r="AA13" s="97">
        <v>2</v>
      </c>
      <c r="AB13" s="122">
        <v>6</v>
      </c>
      <c r="AC13" s="97">
        <v>3</v>
      </c>
      <c r="AD13" s="122">
        <v>0</v>
      </c>
      <c r="AE13" s="97">
        <v>2</v>
      </c>
      <c r="AF13" s="122">
        <v>2</v>
      </c>
      <c r="AG13" s="97">
        <v>0</v>
      </c>
      <c r="AH13" s="122">
        <v>5</v>
      </c>
      <c r="AI13" s="97">
        <v>0</v>
      </c>
      <c r="AJ13" s="122">
        <v>0</v>
      </c>
      <c r="AK13" s="97">
        <v>6</v>
      </c>
      <c r="AL13" s="122">
        <v>0</v>
      </c>
      <c r="AM13" s="97">
        <v>0</v>
      </c>
      <c r="AN13" s="122">
        <v>3</v>
      </c>
      <c r="AO13" s="97">
        <v>0</v>
      </c>
      <c r="AP13" s="122">
        <v>4</v>
      </c>
      <c r="AQ13" s="97">
        <v>3</v>
      </c>
      <c r="AR13" s="123">
        <v>5</v>
      </c>
      <c r="AS13" s="97">
        <v>4</v>
      </c>
      <c r="AT13" s="122">
        <v>10</v>
      </c>
      <c r="AU13" s="97">
        <v>0</v>
      </c>
      <c r="AV13" s="122">
        <v>0</v>
      </c>
      <c r="AW13" s="97">
        <v>0</v>
      </c>
      <c r="AX13" s="122">
        <v>11</v>
      </c>
      <c r="AY13" s="97">
        <v>8</v>
      </c>
      <c r="AZ13" s="122">
        <v>0</v>
      </c>
      <c r="BA13" s="97">
        <v>7</v>
      </c>
      <c r="BB13" s="122"/>
      <c r="BC13" s="122"/>
      <c r="BD13" s="122"/>
      <c r="BE13" s="122"/>
      <c r="BF13" s="122"/>
      <c r="BG13" s="122"/>
      <c r="BH13" s="98" t="str">
        <f>LEFT(A13,3)</f>
        <v>IND</v>
      </c>
      <c r="BI13" s="51">
        <v>20</v>
      </c>
      <c r="BJ13" s="50">
        <f t="shared" ref="BJ13:BJ14" si="62">COUNTIF(B13:BG13,"&gt;0")</f>
        <v>20</v>
      </c>
      <c r="BK13" s="23">
        <f t="shared" ref="BK13:BK14" si="63">IFERROR(SUM(B13:BG13)/BJ13,0)</f>
        <v>4.7</v>
      </c>
    </row>
    <row r="14" spans="1:63" ht="13.5" customHeight="1" thickBot="1" x14ac:dyDescent="0.25">
      <c r="A14" s="9" t="s">
        <v>106</v>
      </c>
      <c r="B14" s="28">
        <v>6</v>
      </c>
      <c r="C14" s="124">
        <v>4</v>
      </c>
      <c r="D14" s="28">
        <v>5</v>
      </c>
      <c r="E14" s="124">
        <v>2</v>
      </c>
      <c r="F14" s="28">
        <v>2</v>
      </c>
      <c r="G14" s="124">
        <v>8</v>
      </c>
      <c r="H14" s="28">
        <v>8</v>
      </c>
      <c r="I14" s="124">
        <v>3</v>
      </c>
      <c r="J14" s="28">
        <v>1</v>
      </c>
      <c r="K14" s="124">
        <v>4</v>
      </c>
      <c r="L14" s="28">
        <v>2</v>
      </c>
      <c r="M14" s="124">
        <v>0</v>
      </c>
      <c r="N14" s="28">
        <v>0</v>
      </c>
      <c r="O14" s="124">
        <v>6</v>
      </c>
      <c r="P14" s="28">
        <v>4</v>
      </c>
      <c r="Q14" s="124">
        <v>10</v>
      </c>
      <c r="R14" s="28">
        <v>0</v>
      </c>
      <c r="S14" s="124">
        <v>0</v>
      </c>
      <c r="T14" s="28">
        <v>5</v>
      </c>
      <c r="U14" s="124">
        <v>6</v>
      </c>
      <c r="V14" s="28">
        <v>8</v>
      </c>
      <c r="W14" s="125">
        <v>2</v>
      </c>
      <c r="X14" s="46">
        <v>2</v>
      </c>
      <c r="Y14" s="125">
        <v>4</v>
      </c>
      <c r="Z14" s="125"/>
      <c r="AA14" s="46">
        <v>0</v>
      </c>
      <c r="AB14" s="125">
        <v>0</v>
      </c>
      <c r="AC14" s="46">
        <v>0</v>
      </c>
      <c r="AD14" s="125">
        <v>11</v>
      </c>
      <c r="AE14" s="46">
        <v>0</v>
      </c>
      <c r="AF14" s="125">
        <v>0</v>
      </c>
      <c r="AG14" s="46">
        <v>12</v>
      </c>
      <c r="AH14" s="125">
        <v>0</v>
      </c>
      <c r="AI14" s="46">
        <v>5</v>
      </c>
      <c r="AJ14" s="125">
        <v>4</v>
      </c>
      <c r="AK14" s="46">
        <v>0</v>
      </c>
      <c r="AL14" s="125">
        <v>2</v>
      </c>
      <c r="AM14" s="46">
        <v>1</v>
      </c>
      <c r="AN14" s="125">
        <v>0</v>
      </c>
      <c r="AO14" s="46">
        <v>8</v>
      </c>
      <c r="AP14" s="125">
        <v>0</v>
      </c>
      <c r="AQ14" s="46">
        <v>0</v>
      </c>
      <c r="AR14" s="126">
        <v>0</v>
      </c>
      <c r="AS14" s="46">
        <v>0</v>
      </c>
      <c r="AT14" s="125">
        <v>0</v>
      </c>
      <c r="AU14" s="46">
        <v>6</v>
      </c>
      <c r="AV14" s="125">
        <v>13</v>
      </c>
      <c r="AW14" s="46">
        <v>4</v>
      </c>
      <c r="AX14" s="125">
        <v>0</v>
      </c>
      <c r="AY14" s="46">
        <v>0</v>
      </c>
      <c r="AZ14" s="125">
        <v>6</v>
      </c>
      <c r="BA14" s="46">
        <v>0</v>
      </c>
      <c r="BB14" s="125"/>
      <c r="BC14" s="125"/>
      <c r="BD14" s="125"/>
      <c r="BE14" s="125"/>
      <c r="BF14" s="125"/>
      <c r="BG14" s="125"/>
      <c r="BH14" s="56" t="str">
        <f>LEFT(A14,3)</f>
        <v>KAN</v>
      </c>
      <c r="BI14" s="52">
        <v>23</v>
      </c>
      <c r="BJ14" s="50">
        <f t="shared" si="62"/>
        <v>31</v>
      </c>
      <c r="BK14" s="23">
        <f t="shared" si="63"/>
        <v>5.290322580645161</v>
      </c>
    </row>
    <row r="15" spans="1:63" ht="13.5" customHeight="1" x14ac:dyDescent="0.2">
      <c r="A15" s="108" t="s">
        <v>115</v>
      </c>
      <c r="B15" s="96">
        <v>0</v>
      </c>
      <c r="C15" s="121">
        <v>0</v>
      </c>
      <c r="D15" s="96">
        <v>0</v>
      </c>
      <c r="E15" s="121">
        <v>0</v>
      </c>
      <c r="F15" s="96">
        <v>0</v>
      </c>
      <c r="G15" s="121">
        <v>0</v>
      </c>
      <c r="H15" s="96">
        <v>0</v>
      </c>
      <c r="I15" s="121">
        <v>0</v>
      </c>
      <c r="J15" s="96">
        <v>0</v>
      </c>
      <c r="K15" s="121">
        <v>0</v>
      </c>
      <c r="L15" s="96">
        <v>0</v>
      </c>
      <c r="M15" s="121">
        <v>0</v>
      </c>
      <c r="N15" s="96">
        <v>0</v>
      </c>
      <c r="O15" s="121">
        <v>0</v>
      </c>
      <c r="P15" s="96">
        <v>0</v>
      </c>
      <c r="Q15" s="121">
        <v>0</v>
      </c>
      <c r="R15" s="96">
        <v>0</v>
      </c>
      <c r="S15" s="121">
        <v>0</v>
      </c>
      <c r="T15" s="96">
        <v>0</v>
      </c>
      <c r="U15" s="121">
        <v>2</v>
      </c>
      <c r="V15" s="96">
        <v>0</v>
      </c>
      <c r="W15" s="122">
        <v>0</v>
      </c>
      <c r="X15" s="97">
        <v>0</v>
      </c>
      <c r="Y15" s="122">
        <v>0</v>
      </c>
      <c r="Z15" s="122"/>
      <c r="AA15" s="97">
        <v>0</v>
      </c>
      <c r="AB15" s="122">
        <v>0</v>
      </c>
      <c r="AC15" s="97">
        <v>0</v>
      </c>
      <c r="AD15" s="122">
        <v>0</v>
      </c>
      <c r="AE15" s="97">
        <v>0</v>
      </c>
      <c r="AF15" s="122">
        <v>0</v>
      </c>
      <c r="AG15" s="97">
        <v>0</v>
      </c>
      <c r="AH15" s="122">
        <v>0</v>
      </c>
      <c r="AI15" s="97">
        <v>0</v>
      </c>
      <c r="AJ15" s="122">
        <v>0</v>
      </c>
      <c r="AK15" s="97">
        <v>0</v>
      </c>
      <c r="AL15" s="122">
        <v>0</v>
      </c>
      <c r="AM15" s="97">
        <v>0</v>
      </c>
      <c r="AN15" s="122">
        <v>0</v>
      </c>
      <c r="AO15" s="97">
        <v>0</v>
      </c>
      <c r="AP15" s="122">
        <v>0</v>
      </c>
      <c r="AQ15" s="97">
        <v>0</v>
      </c>
      <c r="AR15" s="123">
        <v>0</v>
      </c>
      <c r="AS15" s="97">
        <v>0</v>
      </c>
      <c r="AT15" s="122">
        <v>0</v>
      </c>
      <c r="AU15" s="97">
        <v>0</v>
      </c>
      <c r="AV15" s="122">
        <v>0</v>
      </c>
      <c r="AW15" s="97">
        <v>11</v>
      </c>
      <c r="AX15" s="122">
        <v>0</v>
      </c>
      <c r="AY15" s="97">
        <v>0</v>
      </c>
      <c r="AZ15" s="122">
        <v>0</v>
      </c>
      <c r="BA15" s="97">
        <v>0</v>
      </c>
      <c r="BB15" s="122"/>
      <c r="BC15" s="122"/>
      <c r="BD15" s="122"/>
      <c r="BE15" s="122"/>
      <c r="BF15" s="122"/>
      <c r="BG15" s="122"/>
      <c r="BH15" s="98" t="str">
        <f>LEFT(A15,4)</f>
        <v>NY J</v>
      </c>
      <c r="BI15" s="51">
        <v>10</v>
      </c>
      <c r="BJ15" s="50">
        <f t="shared" si="56"/>
        <v>2</v>
      </c>
      <c r="BK15" s="23">
        <f t="shared" si="57"/>
        <v>6.5</v>
      </c>
    </row>
    <row r="16" spans="1:63" ht="13.5" customHeight="1" thickBot="1" x14ac:dyDescent="0.25">
      <c r="A16" s="8" t="s">
        <v>99</v>
      </c>
      <c r="B16" s="28">
        <v>10</v>
      </c>
      <c r="C16" s="124">
        <v>12</v>
      </c>
      <c r="D16" s="28">
        <v>12</v>
      </c>
      <c r="E16" s="124">
        <v>8</v>
      </c>
      <c r="F16" s="28">
        <v>11</v>
      </c>
      <c r="G16" s="124">
        <v>9</v>
      </c>
      <c r="H16" s="28">
        <v>11</v>
      </c>
      <c r="I16" s="124">
        <v>12</v>
      </c>
      <c r="J16" s="28">
        <v>9</v>
      </c>
      <c r="K16" s="124">
        <v>13</v>
      </c>
      <c r="L16" s="28">
        <v>11</v>
      </c>
      <c r="M16" s="124">
        <v>13</v>
      </c>
      <c r="N16" s="28">
        <v>12</v>
      </c>
      <c r="O16" s="124">
        <v>8</v>
      </c>
      <c r="P16" s="28">
        <v>12</v>
      </c>
      <c r="Q16" s="124">
        <v>13</v>
      </c>
      <c r="R16" s="28">
        <v>7</v>
      </c>
      <c r="S16" s="124">
        <v>13</v>
      </c>
      <c r="T16" s="28">
        <v>11</v>
      </c>
      <c r="U16" s="124">
        <v>0</v>
      </c>
      <c r="V16" s="28">
        <v>13</v>
      </c>
      <c r="W16" s="125">
        <v>11</v>
      </c>
      <c r="X16" s="46">
        <v>11</v>
      </c>
      <c r="Y16" s="125">
        <v>13</v>
      </c>
      <c r="Z16" s="125"/>
      <c r="AA16" s="46">
        <v>11</v>
      </c>
      <c r="AB16" s="125">
        <v>11</v>
      </c>
      <c r="AC16" s="46">
        <v>12</v>
      </c>
      <c r="AD16" s="125">
        <v>13</v>
      </c>
      <c r="AE16" s="46">
        <v>13</v>
      </c>
      <c r="AF16" s="125">
        <v>9</v>
      </c>
      <c r="AG16" s="46">
        <v>11</v>
      </c>
      <c r="AH16" s="125">
        <v>12</v>
      </c>
      <c r="AI16" s="46">
        <v>13</v>
      </c>
      <c r="AJ16" s="125">
        <v>13</v>
      </c>
      <c r="AK16" s="46">
        <v>10</v>
      </c>
      <c r="AL16" s="125">
        <v>13</v>
      </c>
      <c r="AM16" s="46">
        <v>10</v>
      </c>
      <c r="AN16" s="125">
        <v>13</v>
      </c>
      <c r="AO16" s="46">
        <v>11</v>
      </c>
      <c r="AP16" s="125">
        <v>12</v>
      </c>
      <c r="AQ16" s="46">
        <v>11</v>
      </c>
      <c r="AR16" s="126">
        <v>13</v>
      </c>
      <c r="AS16" s="46">
        <v>13</v>
      </c>
      <c r="AT16" s="125">
        <v>11</v>
      </c>
      <c r="AU16" s="46">
        <v>13</v>
      </c>
      <c r="AV16" s="125">
        <v>6</v>
      </c>
      <c r="AW16" s="46">
        <v>0</v>
      </c>
      <c r="AX16" s="125">
        <v>10</v>
      </c>
      <c r="AY16" s="46">
        <v>7</v>
      </c>
      <c r="AZ16" s="125">
        <v>13</v>
      </c>
      <c r="BA16" s="46">
        <v>6</v>
      </c>
      <c r="BB16" s="125"/>
      <c r="BC16" s="125"/>
      <c r="BD16" s="125"/>
      <c r="BE16" s="125"/>
      <c r="BF16" s="125"/>
      <c r="BG16" s="125"/>
      <c r="BH16" s="60" t="str">
        <f>LEFT(A16,3)</f>
        <v>BAL</v>
      </c>
      <c r="BI16" s="52">
        <v>23</v>
      </c>
      <c r="BJ16" s="50">
        <f t="shared" si="56"/>
        <v>49</v>
      </c>
      <c r="BK16" s="23">
        <f t="shared" si="57"/>
        <v>11.122448979591837</v>
      </c>
    </row>
    <row r="17" spans="1:63" ht="13.5" customHeight="1" thickBot="1" x14ac:dyDescent="0.25">
      <c r="A17" s="16" t="s">
        <v>2</v>
      </c>
      <c r="B17" s="151">
        <f>SUM(B4,B5,B8,B10,B11,B14,B16)</f>
        <v>61</v>
      </c>
      <c r="C17" s="133">
        <f>SUM(C4,C5,C8,C10,C11,C14,C16)</f>
        <v>61</v>
      </c>
      <c r="D17" s="151">
        <f>SUM(D4,D5,D8,D10,D11,D14,D16)</f>
        <v>58</v>
      </c>
      <c r="E17" s="133">
        <f>SUM(E4,E5,E8,E10,E11,E14,E16)</f>
        <v>54</v>
      </c>
      <c r="F17" s="151">
        <f>SUM(F4,F5,F8,F10,F11,F14,F16)</f>
        <v>60</v>
      </c>
      <c r="G17" s="133">
        <f>SUM(G4,G5,G8,G10,G11,G14,G16)</f>
        <v>65</v>
      </c>
      <c r="H17" s="151">
        <f>SUM(H4,H5,H8,H10,H11,H14,H16)</f>
        <v>63</v>
      </c>
      <c r="I17" s="133">
        <f>SUM(I4,I5,I8,I10,I11,I14,I16)</f>
        <v>65</v>
      </c>
      <c r="J17" s="151">
        <f>SUM(J4,J5,J8,J10,J11,J14,J16)</f>
        <v>52</v>
      </c>
      <c r="K17" s="133">
        <f>SUM(K4,K5,K8,K10,K11,K14,K16)</f>
        <v>60</v>
      </c>
      <c r="L17" s="151">
        <f>SUM(L4,L5,L8,L10,L11,L14,L16)</f>
        <v>52</v>
      </c>
      <c r="M17" s="133">
        <f>SUM(M4,M5,M8,M10,M11,M14,M16)</f>
        <v>55</v>
      </c>
      <c r="N17" s="151">
        <f>SUM(N4,N5,N8,N10,N11,N14,N16)</f>
        <v>55</v>
      </c>
      <c r="O17" s="133">
        <f>SUM(O4,O5,O8,O10,O11,O14,O16)</f>
        <v>62</v>
      </c>
      <c r="P17" s="151">
        <f>SUM(P4,P5,P8,P10,P11,P14,P16)</f>
        <v>57</v>
      </c>
      <c r="Q17" s="133">
        <f>SUM(Q4,Q5,Q8,Q10,Q11,Q14,Q16)</f>
        <v>61</v>
      </c>
      <c r="R17" s="151">
        <f>SUM(R4,R5,R8,R10,R11,R14,R16)</f>
        <v>56</v>
      </c>
      <c r="S17" s="133">
        <f>SUM(S4,S5,S8,S10,S11,S14,S16)</f>
        <v>56</v>
      </c>
      <c r="T17" s="151">
        <f>SUM(T4,T5,T8,T10,T11,T14,T16)</f>
        <v>60</v>
      </c>
      <c r="U17" s="133">
        <f>SUM(U4,U5,U8,U10,U11,U14,U16)</f>
        <v>56</v>
      </c>
      <c r="V17" s="151">
        <f>SUM(V4,V5,V8,V10,V11,V14,V16)</f>
        <v>51</v>
      </c>
      <c r="W17" s="133">
        <f>SUM(W4,W5,W8,W10,W11,W14,W16)</f>
        <v>56</v>
      </c>
      <c r="X17" s="151">
        <f>SUM(X4,X5,X8,X10,X11,X14,X16)</f>
        <v>57</v>
      </c>
      <c r="Y17" s="133">
        <f>SUM(Y4,Y5,Y8,Y10,Y11,Y14,Y16)</f>
        <v>60</v>
      </c>
      <c r="Z17" s="133">
        <f>SUM(Z4,Z5,Z8,Z10,Z11,Z14,Z16)</f>
        <v>0</v>
      </c>
      <c r="AA17" s="151">
        <f>SUM(AA4,AA5,AA8,AA10,AA11,AA14,AA16)</f>
        <v>51</v>
      </c>
      <c r="AB17" s="133">
        <f>SUM(AB4,AB5,AB8,AB10,AB11,AB14,AB16)</f>
        <v>55</v>
      </c>
      <c r="AC17" s="151">
        <f>SUM(AC4,AC5,AC8,AC10,AC11,AC14,AC16)</f>
        <v>51</v>
      </c>
      <c r="AD17" s="133">
        <f>SUM(AD4,AD5,AD8,AD10,AD11,AD14,AD16)</f>
        <v>49</v>
      </c>
      <c r="AE17" s="151">
        <f>SUM(AE4,AE5,AE8,AE10,AE11,AE14,AE16)</f>
        <v>55</v>
      </c>
      <c r="AF17" s="133">
        <f>SUM(AF4,AF5,AF8,AF10,AF11,AF14,AF16)</f>
        <v>50</v>
      </c>
      <c r="AG17" s="151">
        <f>SUM(AG4,AG5,AG8,AG10,AG11,AG14,AG16)</f>
        <v>43</v>
      </c>
      <c r="AH17" s="133">
        <f>SUM(AH4,AH5,AH8,AH10,AH11,AH14,AH16)</f>
        <v>62</v>
      </c>
      <c r="AI17" s="151">
        <f>SUM(AI4,AI5,AI8,AI10,AI11,AI14,AI16)</f>
        <v>59</v>
      </c>
      <c r="AJ17" s="133">
        <f>SUM(AJ4,AJ5,AJ8,AJ10,AJ11,AJ14,AJ16)</f>
        <v>53</v>
      </c>
      <c r="AK17" s="151">
        <f>SUM(AK4,AK5,AK8,AK10,AK11,AK14,AK16)</f>
        <v>56</v>
      </c>
      <c r="AL17" s="133">
        <f>SUM(AL4,AL5,AL8,AL10,AL11,AL14,AL16)</f>
        <v>54</v>
      </c>
      <c r="AM17" s="151">
        <f>SUM(AM4,AM5,AM8,AM10,AM11,AM14,AM16)</f>
        <v>55</v>
      </c>
      <c r="AN17" s="133">
        <f>SUM(AN4,AN5,AN8,AN10,AN11,AN14,AN16)</f>
        <v>55</v>
      </c>
      <c r="AO17" s="151">
        <f>SUM(AO4,AO5,AO8,AO10,AO11,AO14,AO16)</f>
        <v>63</v>
      </c>
      <c r="AP17" s="133">
        <f>SUM(AP4,AP5,AP8,AP10,AP11,AP14,AP16)</f>
        <v>31</v>
      </c>
      <c r="AQ17" s="151">
        <f>SUM(AQ4,AQ5,AQ8,AQ10,AQ11,AQ14,AQ16)</f>
        <v>54</v>
      </c>
      <c r="AR17" s="133">
        <f>SUM(AR4,AR5,AR8,AR10,AR11,AR14,AR16)</f>
        <v>53</v>
      </c>
      <c r="AS17" s="151">
        <f>SUM(AS4,AS5,AS8,AS10,AS11,AS14,AS16)</f>
        <v>55</v>
      </c>
      <c r="AT17" s="133">
        <f>SUM(AT4,AT5,AT8,AT10,AT11,AT14,AT16)</f>
        <v>54</v>
      </c>
      <c r="AU17" s="151">
        <f>SUM(AU4,AU5,AU8,AU10,AU11,AU14,AU16)</f>
        <v>42</v>
      </c>
      <c r="AV17" s="133">
        <f>SUM(AV4,AV5,AV8,AV10,AV11,AV14,AV16)</f>
        <v>45</v>
      </c>
      <c r="AW17" s="151">
        <f>SUM(AW4,AW5,AW8,AW10,AW11,AW14,AW16)</f>
        <v>43</v>
      </c>
      <c r="AX17" s="133">
        <f>SUM(AX4,AX5,AX8,AX10,AX11,AX14,AX16)</f>
        <v>44</v>
      </c>
      <c r="AY17" s="151">
        <f>SUM(AY4,AY5,AY8,AY10,AY11,AY14,AY16)</f>
        <v>49</v>
      </c>
      <c r="AZ17" s="133">
        <f>SUM(AZ4,AZ5,AZ8,AZ10,AZ11,AZ14,AZ16)</f>
        <v>44</v>
      </c>
      <c r="BA17" s="151">
        <f>SUM(BA4,BA5,BA8,BA10,BA11,BA14,BA16)</f>
        <v>20</v>
      </c>
      <c r="BB17" s="133">
        <f>SUM(BB4,BB5,BB8,BB10,BB11,BB14,BB16)</f>
        <v>0</v>
      </c>
      <c r="BC17" s="133">
        <f>SUM(BC4,BC5,BC8,BC10,BC11,BC14,BC16)</f>
        <v>0</v>
      </c>
      <c r="BD17" s="133">
        <f>SUM(BD4,BD5,BD8,BD10,BD11,BD14,BD16)</f>
        <v>0</v>
      </c>
      <c r="BE17" s="133">
        <f>SUM(BE4,BE5,BE8,BE10,BE11,BE14,BE16)</f>
        <v>0</v>
      </c>
      <c r="BF17" s="133">
        <f>SUM(BF4,BF5,BF8,BF10,BF11,BF14,BF16)</f>
        <v>0</v>
      </c>
      <c r="BG17" s="133">
        <f>SUM(BG4,BG5,BG8,BG10,BG11,BG14,BG16)</f>
        <v>0</v>
      </c>
      <c r="BH17" s="62"/>
      <c r="BI17" s="55"/>
      <c r="BJ17" s="23"/>
      <c r="BK17" s="23"/>
    </row>
    <row r="18" spans="1:63" ht="13.5" customHeight="1" x14ac:dyDescent="0.2">
      <c r="A18" s="15" t="s">
        <v>100</v>
      </c>
      <c r="B18" s="27">
        <v>0</v>
      </c>
      <c r="C18" s="127">
        <v>0</v>
      </c>
      <c r="D18" s="27">
        <v>6</v>
      </c>
      <c r="E18" s="127">
        <v>0</v>
      </c>
      <c r="F18" s="27">
        <v>7</v>
      </c>
      <c r="G18" s="127">
        <v>1</v>
      </c>
      <c r="H18" s="27">
        <v>4</v>
      </c>
      <c r="I18" s="127">
        <v>0</v>
      </c>
      <c r="J18" s="27">
        <v>5</v>
      </c>
      <c r="K18" s="127">
        <v>3</v>
      </c>
      <c r="L18" s="27">
        <v>0</v>
      </c>
      <c r="M18" s="127">
        <v>4</v>
      </c>
      <c r="N18" s="27">
        <v>0</v>
      </c>
      <c r="O18" s="127">
        <v>0</v>
      </c>
      <c r="P18" s="27">
        <v>0</v>
      </c>
      <c r="Q18" s="127">
        <v>0</v>
      </c>
      <c r="R18" s="27">
        <v>0</v>
      </c>
      <c r="S18" s="127">
        <v>0</v>
      </c>
      <c r="T18" s="27">
        <v>0</v>
      </c>
      <c r="U18" s="127">
        <v>3</v>
      </c>
      <c r="V18" s="27">
        <v>0</v>
      </c>
      <c r="W18" s="128">
        <v>0</v>
      </c>
      <c r="X18" s="45">
        <v>0</v>
      </c>
      <c r="Y18" s="128">
        <v>1</v>
      </c>
      <c r="Z18" s="128"/>
      <c r="AA18" s="45">
        <v>0</v>
      </c>
      <c r="AB18" s="128">
        <v>0</v>
      </c>
      <c r="AC18" s="45">
        <v>0</v>
      </c>
      <c r="AD18" s="128">
        <v>3</v>
      </c>
      <c r="AE18" s="45">
        <v>0</v>
      </c>
      <c r="AF18" s="128">
        <v>0</v>
      </c>
      <c r="AG18" s="45">
        <v>6</v>
      </c>
      <c r="AH18" s="128">
        <v>2</v>
      </c>
      <c r="AI18" s="45">
        <v>0</v>
      </c>
      <c r="AJ18" s="128">
        <v>1</v>
      </c>
      <c r="AK18" s="45">
        <v>0</v>
      </c>
      <c r="AL18" s="128">
        <v>4</v>
      </c>
      <c r="AM18" s="45">
        <v>3</v>
      </c>
      <c r="AN18" s="128">
        <v>0</v>
      </c>
      <c r="AO18" s="45">
        <v>2</v>
      </c>
      <c r="AP18" s="128">
        <v>5</v>
      </c>
      <c r="AQ18" s="45">
        <v>0</v>
      </c>
      <c r="AR18" s="129">
        <v>0</v>
      </c>
      <c r="AS18" s="45">
        <v>0</v>
      </c>
      <c r="AT18" s="128">
        <v>4</v>
      </c>
      <c r="AU18" s="45">
        <v>0</v>
      </c>
      <c r="AV18" s="128">
        <v>0</v>
      </c>
      <c r="AW18" s="45">
        <v>0</v>
      </c>
      <c r="AX18" s="128">
        <v>0</v>
      </c>
      <c r="AY18" s="45">
        <v>0</v>
      </c>
      <c r="AZ18" s="128">
        <v>0</v>
      </c>
      <c r="BA18" s="45">
        <v>0</v>
      </c>
      <c r="BB18" s="128"/>
      <c r="BC18" s="128"/>
      <c r="BD18" s="128"/>
      <c r="BE18" s="128"/>
      <c r="BF18" s="128"/>
      <c r="BG18" s="128"/>
      <c r="BH18" s="30" t="str">
        <f t="shared" ref="BH18:BH24" si="64">LEFT(A18,3)</f>
        <v>CLE</v>
      </c>
      <c r="BI18" s="51">
        <v>24</v>
      </c>
      <c r="BJ18" s="50">
        <f t="shared" si="56"/>
        <v>18</v>
      </c>
      <c r="BK18" s="23">
        <f t="shared" si="57"/>
        <v>3.5555555555555554</v>
      </c>
    </row>
    <row r="19" spans="1:63" ht="13.5" customHeight="1" thickBot="1" x14ac:dyDescent="0.25">
      <c r="A19" s="109" t="s">
        <v>108</v>
      </c>
      <c r="B19" s="100">
        <v>1</v>
      </c>
      <c r="C19" s="130">
        <v>1</v>
      </c>
      <c r="D19" s="100">
        <v>0</v>
      </c>
      <c r="E19" s="130">
        <v>4</v>
      </c>
      <c r="F19" s="100">
        <v>0</v>
      </c>
      <c r="G19" s="130">
        <v>0</v>
      </c>
      <c r="H19" s="100">
        <v>0</v>
      </c>
      <c r="I19" s="130">
        <v>2</v>
      </c>
      <c r="J19" s="100">
        <v>0</v>
      </c>
      <c r="K19" s="130">
        <v>0</v>
      </c>
      <c r="L19" s="100">
        <v>6</v>
      </c>
      <c r="M19" s="130">
        <v>0</v>
      </c>
      <c r="N19" s="100">
        <v>2</v>
      </c>
      <c r="O19" s="130">
        <v>2</v>
      </c>
      <c r="P19" s="100">
        <v>2</v>
      </c>
      <c r="Q19" s="130">
        <v>5</v>
      </c>
      <c r="R19" s="100">
        <v>3</v>
      </c>
      <c r="S19" s="130">
        <v>3</v>
      </c>
      <c r="T19" s="100">
        <v>1</v>
      </c>
      <c r="U19" s="130">
        <v>0</v>
      </c>
      <c r="V19" s="100">
        <v>1</v>
      </c>
      <c r="W19" s="131">
        <v>1</v>
      </c>
      <c r="X19" s="101">
        <v>3</v>
      </c>
      <c r="Y19" s="131">
        <v>0</v>
      </c>
      <c r="Z19" s="131"/>
      <c r="AA19" s="101">
        <v>6</v>
      </c>
      <c r="AB19" s="131">
        <v>3</v>
      </c>
      <c r="AC19" s="101">
        <v>6</v>
      </c>
      <c r="AD19" s="131">
        <v>0</v>
      </c>
      <c r="AE19" s="101">
        <v>1</v>
      </c>
      <c r="AF19" s="131">
        <v>1</v>
      </c>
      <c r="AG19" s="101">
        <v>0</v>
      </c>
      <c r="AH19" s="131">
        <v>0</v>
      </c>
      <c r="AI19" s="101">
        <v>2</v>
      </c>
      <c r="AJ19" s="131">
        <v>0</v>
      </c>
      <c r="AK19" s="101">
        <v>2</v>
      </c>
      <c r="AL19" s="131">
        <v>0</v>
      </c>
      <c r="AM19" s="101">
        <v>0</v>
      </c>
      <c r="AN19" s="131">
        <v>2</v>
      </c>
      <c r="AO19" s="101">
        <v>0</v>
      </c>
      <c r="AP19" s="131">
        <v>0</v>
      </c>
      <c r="AQ19" s="101">
        <v>1</v>
      </c>
      <c r="AR19" s="132">
        <v>1</v>
      </c>
      <c r="AS19" s="101">
        <v>5</v>
      </c>
      <c r="AT19" s="131">
        <v>0</v>
      </c>
      <c r="AU19" s="101">
        <v>9</v>
      </c>
      <c r="AV19" s="131">
        <v>4</v>
      </c>
      <c r="AW19" s="101">
        <v>3</v>
      </c>
      <c r="AX19" s="131">
        <v>1</v>
      </c>
      <c r="AY19" s="101">
        <v>6</v>
      </c>
      <c r="AZ19" s="131">
        <v>2</v>
      </c>
      <c r="BA19" s="101">
        <v>5</v>
      </c>
      <c r="BB19" s="131"/>
      <c r="BC19" s="131"/>
      <c r="BD19" s="131"/>
      <c r="BE19" s="131"/>
      <c r="BF19" s="131"/>
      <c r="BG19" s="131"/>
      <c r="BH19" s="106" t="str">
        <f t="shared" si="64"/>
        <v>LAS</v>
      </c>
      <c r="BI19" s="52">
        <v>10</v>
      </c>
      <c r="BJ19" s="50">
        <f t="shared" si="56"/>
        <v>33</v>
      </c>
      <c r="BK19" s="23">
        <f t="shared" si="57"/>
        <v>2.9393939393939394</v>
      </c>
    </row>
    <row r="20" spans="1:63" ht="13.5" customHeight="1" x14ac:dyDescent="0.2">
      <c r="A20" s="8" t="s">
        <v>94</v>
      </c>
      <c r="B20" s="27">
        <v>7</v>
      </c>
      <c r="C20" s="127">
        <v>8</v>
      </c>
      <c r="D20" s="27">
        <v>3</v>
      </c>
      <c r="E20" s="127">
        <v>9</v>
      </c>
      <c r="F20" s="27">
        <v>6</v>
      </c>
      <c r="G20" s="127">
        <v>5</v>
      </c>
      <c r="H20" s="27">
        <v>6</v>
      </c>
      <c r="I20" s="127">
        <v>6</v>
      </c>
      <c r="J20" s="27">
        <v>12</v>
      </c>
      <c r="K20" s="127">
        <v>9</v>
      </c>
      <c r="L20" s="27">
        <v>9</v>
      </c>
      <c r="M20" s="127">
        <v>6</v>
      </c>
      <c r="N20" s="27">
        <v>9</v>
      </c>
      <c r="O20" s="127">
        <v>4</v>
      </c>
      <c r="P20" s="27">
        <v>5</v>
      </c>
      <c r="Q20" s="127">
        <v>4</v>
      </c>
      <c r="R20" s="27">
        <v>2</v>
      </c>
      <c r="S20" s="127">
        <v>8</v>
      </c>
      <c r="T20" s="27">
        <v>4</v>
      </c>
      <c r="U20" s="127">
        <v>9</v>
      </c>
      <c r="V20" s="27">
        <v>6</v>
      </c>
      <c r="W20" s="128">
        <v>10</v>
      </c>
      <c r="X20" s="45">
        <v>7</v>
      </c>
      <c r="Y20" s="128">
        <v>5</v>
      </c>
      <c r="Z20" s="128"/>
      <c r="AA20" s="45">
        <v>9</v>
      </c>
      <c r="AB20" s="128">
        <v>5</v>
      </c>
      <c r="AC20" s="45">
        <v>9</v>
      </c>
      <c r="AD20" s="128">
        <v>6</v>
      </c>
      <c r="AE20" s="45">
        <v>4</v>
      </c>
      <c r="AF20" s="128">
        <v>10</v>
      </c>
      <c r="AG20" s="45">
        <v>5</v>
      </c>
      <c r="AH20" s="128">
        <v>6</v>
      </c>
      <c r="AI20" s="45">
        <v>6</v>
      </c>
      <c r="AJ20" s="128">
        <v>5</v>
      </c>
      <c r="AK20" s="45">
        <v>4</v>
      </c>
      <c r="AL20" s="128">
        <v>5</v>
      </c>
      <c r="AM20" s="45">
        <v>5</v>
      </c>
      <c r="AN20" s="128">
        <v>1</v>
      </c>
      <c r="AO20" s="45">
        <v>0</v>
      </c>
      <c r="AP20" s="128">
        <v>9</v>
      </c>
      <c r="AQ20" s="45">
        <v>4</v>
      </c>
      <c r="AR20" s="129">
        <v>4</v>
      </c>
      <c r="AS20" s="45">
        <v>2</v>
      </c>
      <c r="AT20" s="128">
        <v>2</v>
      </c>
      <c r="AU20" s="45">
        <v>10</v>
      </c>
      <c r="AV20" s="128">
        <v>7</v>
      </c>
      <c r="AW20" s="45">
        <v>2</v>
      </c>
      <c r="AX20" s="128">
        <v>0</v>
      </c>
      <c r="AY20" s="45">
        <v>5</v>
      </c>
      <c r="AZ20" s="128">
        <v>0</v>
      </c>
      <c r="BA20" s="45">
        <v>0</v>
      </c>
      <c r="BB20" s="128"/>
      <c r="BC20" s="128"/>
      <c r="BD20" s="128"/>
      <c r="BE20" s="128"/>
      <c r="BF20" s="128"/>
      <c r="BG20" s="128"/>
      <c r="BH20" s="30" t="str">
        <f t="shared" si="64"/>
        <v>JAC</v>
      </c>
      <c r="BI20" s="51">
        <v>27</v>
      </c>
      <c r="BJ20" s="50">
        <f t="shared" ref="BJ20:BJ25" si="65">COUNTIF(B20:BG20,"&gt;0")</f>
        <v>47</v>
      </c>
      <c r="BK20" s="23">
        <f t="shared" ref="BK20:BK25" si="66">IFERROR(SUM(B20:BG20)/BJ20,0)</f>
        <v>6.042553191489362</v>
      </c>
    </row>
    <row r="21" spans="1:63" ht="13.5" customHeight="1" thickBot="1" x14ac:dyDescent="0.25">
      <c r="A21" s="99" t="s">
        <v>97</v>
      </c>
      <c r="B21" s="100">
        <v>0</v>
      </c>
      <c r="C21" s="130">
        <v>0</v>
      </c>
      <c r="D21" s="100">
        <v>0</v>
      </c>
      <c r="E21" s="130">
        <v>0</v>
      </c>
      <c r="F21" s="100">
        <v>0</v>
      </c>
      <c r="G21" s="130">
        <v>0</v>
      </c>
      <c r="H21" s="100">
        <v>0</v>
      </c>
      <c r="I21" s="130">
        <v>0</v>
      </c>
      <c r="J21" s="100">
        <v>0</v>
      </c>
      <c r="K21" s="130">
        <v>0</v>
      </c>
      <c r="L21" s="100">
        <v>0</v>
      </c>
      <c r="M21" s="130">
        <v>0</v>
      </c>
      <c r="N21" s="100">
        <v>0</v>
      </c>
      <c r="O21" s="130">
        <v>0</v>
      </c>
      <c r="P21" s="100">
        <v>0</v>
      </c>
      <c r="Q21" s="130">
        <v>0</v>
      </c>
      <c r="R21" s="100">
        <v>0</v>
      </c>
      <c r="S21" s="130">
        <v>0</v>
      </c>
      <c r="T21" s="100">
        <v>0</v>
      </c>
      <c r="U21" s="130">
        <v>0</v>
      </c>
      <c r="V21" s="100">
        <v>0</v>
      </c>
      <c r="W21" s="131">
        <v>0</v>
      </c>
      <c r="X21" s="101">
        <v>0</v>
      </c>
      <c r="Y21" s="131">
        <v>0</v>
      </c>
      <c r="Z21" s="131"/>
      <c r="AA21" s="101">
        <v>0</v>
      </c>
      <c r="AB21" s="131">
        <v>0</v>
      </c>
      <c r="AC21" s="101">
        <v>0</v>
      </c>
      <c r="AD21" s="131">
        <v>0</v>
      </c>
      <c r="AE21" s="101">
        <v>0</v>
      </c>
      <c r="AF21" s="131">
        <v>0</v>
      </c>
      <c r="AG21" s="101">
        <v>0</v>
      </c>
      <c r="AH21" s="131">
        <v>0</v>
      </c>
      <c r="AI21" s="101">
        <v>0</v>
      </c>
      <c r="AJ21" s="131">
        <v>0</v>
      </c>
      <c r="AK21" s="101">
        <v>0</v>
      </c>
      <c r="AL21" s="131">
        <v>0</v>
      </c>
      <c r="AM21" s="101">
        <v>0</v>
      </c>
      <c r="AN21" s="131">
        <v>0</v>
      </c>
      <c r="AO21" s="101">
        <v>3</v>
      </c>
      <c r="AP21" s="131">
        <v>0</v>
      </c>
      <c r="AQ21" s="101">
        <v>0</v>
      </c>
      <c r="AR21" s="132">
        <v>0</v>
      </c>
      <c r="AS21" s="101">
        <v>0</v>
      </c>
      <c r="AT21" s="131">
        <v>0</v>
      </c>
      <c r="AU21" s="101">
        <v>0</v>
      </c>
      <c r="AV21" s="131">
        <v>0</v>
      </c>
      <c r="AW21" s="101">
        <v>0</v>
      </c>
      <c r="AX21" s="131">
        <v>2</v>
      </c>
      <c r="AY21" s="101">
        <v>0</v>
      </c>
      <c r="AZ21" s="131">
        <v>3</v>
      </c>
      <c r="BA21" s="101">
        <v>8</v>
      </c>
      <c r="BB21" s="131"/>
      <c r="BC21" s="131"/>
      <c r="BD21" s="131"/>
      <c r="BE21" s="131"/>
      <c r="BF21" s="131"/>
      <c r="BG21" s="131"/>
      <c r="BH21" s="110" t="str">
        <f t="shared" si="64"/>
        <v>ARI</v>
      </c>
      <c r="BI21" s="52">
        <v>24</v>
      </c>
      <c r="BJ21" s="50">
        <f t="shared" si="65"/>
        <v>4</v>
      </c>
      <c r="BK21" s="23">
        <f t="shared" si="66"/>
        <v>4</v>
      </c>
    </row>
    <row r="22" spans="1:63" ht="13.5" customHeight="1" x14ac:dyDescent="0.2">
      <c r="A22" s="107" t="s">
        <v>102</v>
      </c>
      <c r="B22" s="96">
        <v>0</v>
      </c>
      <c r="C22" s="121">
        <v>0</v>
      </c>
      <c r="D22" s="96">
        <v>0</v>
      </c>
      <c r="E22" s="121">
        <v>0</v>
      </c>
      <c r="F22" s="96">
        <v>4</v>
      </c>
      <c r="G22" s="121">
        <v>4</v>
      </c>
      <c r="H22" s="96">
        <v>0</v>
      </c>
      <c r="I22" s="121">
        <v>0</v>
      </c>
      <c r="J22" s="96">
        <v>4</v>
      </c>
      <c r="K22" s="121">
        <v>5</v>
      </c>
      <c r="L22" s="96">
        <v>0</v>
      </c>
      <c r="M22" s="121">
        <v>5</v>
      </c>
      <c r="N22" s="96">
        <v>5</v>
      </c>
      <c r="O22" s="121">
        <v>5</v>
      </c>
      <c r="P22" s="96">
        <v>6</v>
      </c>
      <c r="Q22" s="121">
        <v>3</v>
      </c>
      <c r="R22" s="96">
        <v>0</v>
      </c>
      <c r="S22" s="121">
        <v>2</v>
      </c>
      <c r="T22" s="96">
        <v>8</v>
      </c>
      <c r="U22" s="121">
        <v>7</v>
      </c>
      <c r="V22" s="96">
        <v>7</v>
      </c>
      <c r="W22" s="122">
        <v>9</v>
      </c>
      <c r="X22" s="97">
        <v>6</v>
      </c>
      <c r="Y22" s="122">
        <v>9</v>
      </c>
      <c r="Z22" s="122"/>
      <c r="AA22" s="97">
        <v>3</v>
      </c>
      <c r="AB22" s="122">
        <v>0</v>
      </c>
      <c r="AC22" s="97">
        <v>0</v>
      </c>
      <c r="AD22" s="122">
        <v>10</v>
      </c>
      <c r="AE22" s="97">
        <v>9</v>
      </c>
      <c r="AF22" s="122">
        <v>6</v>
      </c>
      <c r="AG22" s="97">
        <v>10</v>
      </c>
      <c r="AH22" s="122">
        <v>0</v>
      </c>
      <c r="AI22" s="97">
        <v>7</v>
      </c>
      <c r="AJ22" s="122">
        <v>8</v>
      </c>
      <c r="AK22" s="97">
        <v>5</v>
      </c>
      <c r="AL22" s="122">
        <v>12</v>
      </c>
      <c r="AM22" s="97">
        <v>9</v>
      </c>
      <c r="AN22" s="122">
        <v>9</v>
      </c>
      <c r="AO22" s="97">
        <v>7</v>
      </c>
      <c r="AP22" s="122">
        <v>0</v>
      </c>
      <c r="AQ22" s="97">
        <v>7</v>
      </c>
      <c r="AR22" s="123">
        <v>7</v>
      </c>
      <c r="AS22" s="97">
        <v>6</v>
      </c>
      <c r="AT22" s="122">
        <v>3</v>
      </c>
      <c r="AU22" s="97">
        <v>0</v>
      </c>
      <c r="AV22" s="122">
        <v>11</v>
      </c>
      <c r="AW22" s="97">
        <v>9</v>
      </c>
      <c r="AX22" s="122">
        <v>5</v>
      </c>
      <c r="AY22" s="97">
        <v>4</v>
      </c>
      <c r="AZ22" s="122">
        <v>12</v>
      </c>
      <c r="BA22" s="97">
        <v>11</v>
      </c>
      <c r="BB22" s="122"/>
      <c r="BC22" s="122"/>
      <c r="BD22" s="122"/>
      <c r="BE22" s="122"/>
      <c r="BF22" s="122"/>
      <c r="BG22" s="122"/>
      <c r="BH22" s="98" t="str">
        <f t="shared" si="64"/>
        <v>PHI</v>
      </c>
      <c r="BI22" s="51">
        <v>21</v>
      </c>
      <c r="BJ22" s="50">
        <f t="shared" ref="BJ22:BJ23" si="67">COUNTIF(B22:BG22,"&gt;0")</f>
        <v>38</v>
      </c>
      <c r="BK22" s="23">
        <f t="shared" ref="BK22:BK23" si="68">IFERROR(SUM(B22:BG22)/BJ22,0)</f>
        <v>6.8157894736842106</v>
      </c>
    </row>
    <row r="23" spans="1:63" ht="13.5" customHeight="1" thickBot="1" x14ac:dyDescent="0.25">
      <c r="A23" s="11" t="s">
        <v>107</v>
      </c>
      <c r="B23" s="28">
        <v>2</v>
      </c>
      <c r="C23" s="124">
        <v>7</v>
      </c>
      <c r="D23" s="28">
        <v>4</v>
      </c>
      <c r="E23" s="124">
        <v>1</v>
      </c>
      <c r="F23" s="28">
        <v>0</v>
      </c>
      <c r="G23" s="124">
        <v>0</v>
      </c>
      <c r="H23" s="28">
        <v>2</v>
      </c>
      <c r="I23" s="124">
        <v>1</v>
      </c>
      <c r="J23" s="28">
        <v>0</v>
      </c>
      <c r="K23" s="124">
        <v>0</v>
      </c>
      <c r="L23" s="28">
        <v>3</v>
      </c>
      <c r="M23" s="124">
        <v>0</v>
      </c>
      <c r="N23" s="28">
        <v>0</v>
      </c>
      <c r="O23" s="124">
        <v>0</v>
      </c>
      <c r="P23" s="28">
        <v>0</v>
      </c>
      <c r="Q23" s="124">
        <v>0</v>
      </c>
      <c r="R23" s="28">
        <v>1</v>
      </c>
      <c r="S23" s="124">
        <v>0</v>
      </c>
      <c r="T23" s="28">
        <v>0</v>
      </c>
      <c r="U23" s="124">
        <v>0</v>
      </c>
      <c r="V23" s="28">
        <v>0</v>
      </c>
      <c r="W23" s="125">
        <v>0</v>
      </c>
      <c r="X23" s="46">
        <v>0</v>
      </c>
      <c r="Y23" s="125">
        <v>0</v>
      </c>
      <c r="Z23" s="125"/>
      <c r="AA23" s="46">
        <v>0</v>
      </c>
      <c r="AB23" s="125">
        <v>1</v>
      </c>
      <c r="AC23" s="46">
        <v>5</v>
      </c>
      <c r="AD23" s="125">
        <v>0</v>
      </c>
      <c r="AE23" s="46">
        <v>0</v>
      </c>
      <c r="AF23" s="125">
        <v>0</v>
      </c>
      <c r="AG23" s="46">
        <v>0</v>
      </c>
      <c r="AH23" s="125">
        <v>3</v>
      </c>
      <c r="AI23" s="46">
        <v>0</v>
      </c>
      <c r="AJ23" s="125">
        <v>0</v>
      </c>
      <c r="AK23" s="46">
        <v>0</v>
      </c>
      <c r="AL23" s="125">
        <v>0</v>
      </c>
      <c r="AM23" s="46">
        <v>0</v>
      </c>
      <c r="AN23" s="125">
        <v>0</v>
      </c>
      <c r="AO23" s="46">
        <v>0</v>
      </c>
      <c r="AP23" s="125">
        <v>13</v>
      </c>
      <c r="AQ23" s="46">
        <v>0</v>
      </c>
      <c r="AR23" s="126">
        <v>0</v>
      </c>
      <c r="AS23" s="46">
        <v>0</v>
      </c>
      <c r="AT23" s="125">
        <v>0</v>
      </c>
      <c r="AU23" s="46">
        <v>2</v>
      </c>
      <c r="AV23" s="125">
        <v>0</v>
      </c>
      <c r="AW23" s="46">
        <v>0</v>
      </c>
      <c r="AX23" s="125">
        <v>0</v>
      </c>
      <c r="AY23" s="46">
        <v>0</v>
      </c>
      <c r="AZ23" s="125">
        <v>0</v>
      </c>
      <c r="BA23" s="46">
        <v>0</v>
      </c>
      <c r="BB23" s="125"/>
      <c r="BC23" s="125"/>
      <c r="BD23" s="125"/>
      <c r="BE23" s="125"/>
      <c r="BF23" s="125"/>
      <c r="BG23" s="125"/>
      <c r="BH23" s="59" t="str">
        <f t="shared" si="64"/>
        <v>DAL</v>
      </c>
      <c r="BI23" s="52">
        <v>24</v>
      </c>
      <c r="BJ23" s="50">
        <f t="shared" si="67"/>
        <v>13</v>
      </c>
      <c r="BK23" s="23">
        <f t="shared" si="68"/>
        <v>3.4615384615384617</v>
      </c>
    </row>
    <row r="24" spans="1:63" ht="13.5" customHeight="1" x14ac:dyDescent="0.2">
      <c r="A24" s="17" t="s">
        <v>84</v>
      </c>
      <c r="B24" s="27">
        <v>3</v>
      </c>
      <c r="C24" s="127">
        <v>9</v>
      </c>
      <c r="D24" s="27">
        <v>0</v>
      </c>
      <c r="E24" s="127">
        <v>6</v>
      </c>
      <c r="F24" s="27">
        <v>5</v>
      </c>
      <c r="G24" s="127">
        <v>3</v>
      </c>
      <c r="H24" s="27">
        <v>0</v>
      </c>
      <c r="I24" s="127">
        <v>0</v>
      </c>
      <c r="J24" s="27">
        <v>0</v>
      </c>
      <c r="K24" s="127">
        <v>0</v>
      </c>
      <c r="L24" s="27">
        <v>5</v>
      </c>
      <c r="M24" s="127">
        <v>7</v>
      </c>
      <c r="N24" s="27">
        <v>4</v>
      </c>
      <c r="O24" s="127">
        <v>0</v>
      </c>
      <c r="P24" s="27">
        <v>3</v>
      </c>
      <c r="Q24" s="127">
        <v>0</v>
      </c>
      <c r="R24" s="27">
        <v>4</v>
      </c>
      <c r="S24" s="127">
        <v>5</v>
      </c>
      <c r="T24" s="27">
        <v>3</v>
      </c>
      <c r="U24" s="127">
        <v>1</v>
      </c>
      <c r="V24" s="27">
        <v>5</v>
      </c>
      <c r="W24" s="128">
        <v>8</v>
      </c>
      <c r="X24" s="45">
        <v>0</v>
      </c>
      <c r="Y24" s="128">
        <v>0</v>
      </c>
      <c r="Z24" s="128"/>
      <c r="AA24" s="45">
        <v>5</v>
      </c>
      <c r="AB24" s="128">
        <v>0</v>
      </c>
      <c r="AC24" s="45">
        <v>0</v>
      </c>
      <c r="AD24" s="128">
        <v>1</v>
      </c>
      <c r="AE24" s="45">
        <v>7</v>
      </c>
      <c r="AF24" s="128">
        <v>4</v>
      </c>
      <c r="AG24" s="45">
        <v>8</v>
      </c>
      <c r="AH24" s="128">
        <v>0</v>
      </c>
      <c r="AI24" s="45">
        <v>0</v>
      </c>
      <c r="AJ24" s="128">
        <v>0</v>
      </c>
      <c r="AK24" s="45">
        <v>3</v>
      </c>
      <c r="AL24" s="128">
        <v>0</v>
      </c>
      <c r="AM24" s="45">
        <v>6</v>
      </c>
      <c r="AN24" s="128">
        <v>5</v>
      </c>
      <c r="AO24" s="45">
        <v>5</v>
      </c>
      <c r="AP24" s="128">
        <v>7</v>
      </c>
      <c r="AQ24" s="45">
        <v>0</v>
      </c>
      <c r="AR24" s="129">
        <v>0</v>
      </c>
      <c r="AS24" s="45">
        <v>0</v>
      </c>
      <c r="AT24" s="128">
        <v>0</v>
      </c>
      <c r="AU24" s="45">
        <v>7</v>
      </c>
      <c r="AV24" s="128">
        <v>10</v>
      </c>
      <c r="AW24" s="45">
        <v>1</v>
      </c>
      <c r="AX24" s="128">
        <v>6</v>
      </c>
      <c r="AY24" s="45">
        <v>3</v>
      </c>
      <c r="AZ24" s="128">
        <v>0</v>
      </c>
      <c r="BA24" s="45">
        <v>9</v>
      </c>
      <c r="BB24" s="128"/>
      <c r="BC24" s="128"/>
      <c r="BD24" s="128"/>
      <c r="BE24" s="128"/>
      <c r="BF24" s="128"/>
      <c r="BG24" s="128"/>
      <c r="BH24" s="56" t="str">
        <f t="shared" si="64"/>
        <v>ATL</v>
      </c>
      <c r="BI24" s="51">
        <v>24</v>
      </c>
      <c r="BJ24" s="50">
        <f t="shared" si="65"/>
        <v>31</v>
      </c>
      <c r="BK24" s="23">
        <f t="shared" si="66"/>
        <v>5.096774193548387</v>
      </c>
    </row>
    <row r="25" spans="1:63" ht="13.5" customHeight="1" thickBot="1" x14ac:dyDescent="0.25">
      <c r="A25" s="99" t="s">
        <v>116</v>
      </c>
      <c r="B25" s="100">
        <v>0</v>
      </c>
      <c r="C25" s="130">
        <v>0</v>
      </c>
      <c r="D25" s="100">
        <v>1</v>
      </c>
      <c r="E25" s="130">
        <v>0</v>
      </c>
      <c r="F25" s="100">
        <v>0</v>
      </c>
      <c r="G25" s="130">
        <v>0</v>
      </c>
      <c r="H25" s="100">
        <v>5</v>
      </c>
      <c r="I25" s="130">
        <v>4</v>
      </c>
      <c r="J25" s="100">
        <v>2</v>
      </c>
      <c r="K25" s="130">
        <v>2</v>
      </c>
      <c r="L25" s="100">
        <v>0</v>
      </c>
      <c r="M25" s="130">
        <v>0</v>
      </c>
      <c r="N25" s="100">
        <v>0</v>
      </c>
      <c r="O25" s="130">
        <v>1</v>
      </c>
      <c r="P25" s="100">
        <v>0</v>
      </c>
      <c r="Q25" s="130">
        <v>1</v>
      </c>
      <c r="R25" s="100">
        <v>0</v>
      </c>
      <c r="S25" s="130">
        <v>0</v>
      </c>
      <c r="T25" s="100">
        <v>0</v>
      </c>
      <c r="U25" s="130">
        <v>0</v>
      </c>
      <c r="V25" s="100">
        <v>0</v>
      </c>
      <c r="W25" s="131">
        <v>0</v>
      </c>
      <c r="X25" s="101">
        <v>1</v>
      </c>
      <c r="Y25" s="131">
        <v>2</v>
      </c>
      <c r="Z25" s="131"/>
      <c r="AA25" s="101">
        <v>0</v>
      </c>
      <c r="AB25" s="131">
        <v>2</v>
      </c>
      <c r="AC25" s="101">
        <v>2</v>
      </c>
      <c r="AD25" s="131">
        <v>0</v>
      </c>
      <c r="AE25" s="101">
        <v>0</v>
      </c>
      <c r="AF25" s="131">
        <v>0</v>
      </c>
      <c r="AG25" s="101">
        <v>0</v>
      </c>
      <c r="AH25" s="131">
        <v>8</v>
      </c>
      <c r="AI25" s="101">
        <v>3</v>
      </c>
      <c r="AJ25" s="131">
        <v>3</v>
      </c>
      <c r="AK25" s="101">
        <v>0</v>
      </c>
      <c r="AL25" s="131">
        <v>1</v>
      </c>
      <c r="AM25" s="101">
        <v>0</v>
      </c>
      <c r="AN25" s="131">
        <v>0</v>
      </c>
      <c r="AO25" s="101">
        <v>0</v>
      </c>
      <c r="AP25" s="131">
        <v>0</v>
      </c>
      <c r="AQ25" s="101">
        <v>2</v>
      </c>
      <c r="AR25" s="132">
        <v>3</v>
      </c>
      <c r="AS25" s="101">
        <v>1</v>
      </c>
      <c r="AT25" s="131">
        <v>7</v>
      </c>
      <c r="AU25" s="101">
        <v>0</v>
      </c>
      <c r="AV25" s="131">
        <v>0</v>
      </c>
      <c r="AW25" s="101">
        <v>0</v>
      </c>
      <c r="AX25" s="131">
        <v>0</v>
      </c>
      <c r="AY25" s="101">
        <v>0</v>
      </c>
      <c r="AZ25" s="131">
        <v>5</v>
      </c>
      <c r="BA25" s="101">
        <v>0</v>
      </c>
      <c r="BB25" s="131"/>
      <c r="BC25" s="131"/>
      <c r="BD25" s="131"/>
      <c r="BE25" s="131"/>
      <c r="BF25" s="131"/>
      <c r="BG25" s="131"/>
      <c r="BH25" s="110" t="s">
        <v>117</v>
      </c>
      <c r="BI25" s="52">
        <v>10</v>
      </c>
      <c r="BJ25" s="50">
        <f t="shared" si="65"/>
        <v>20</v>
      </c>
      <c r="BK25" s="23">
        <f t="shared" si="66"/>
        <v>2.8</v>
      </c>
    </row>
    <row r="26" spans="1:63" ht="13.5" customHeight="1" thickBot="1" x14ac:dyDescent="0.25">
      <c r="A26" s="18" t="s">
        <v>3</v>
      </c>
      <c r="B26" s="151">
        <f>SUM(B17,B18,B20,B23,B24)</f>
        <v>73</v>
      </c>
      <c r="C26" s="133">
        <f>SUM(C17,C18,C20,C23,C24)</f>
        <v>85</v>
      </c>
      <c r="D26" s="151">
        <f>SUM(D17,D18,D20,D23,D24)</f>
        <v>71</v>
      </c>
      <c r="E26" s="133">
        <f>SUM(E17,E18,E20,E23,E24)</f>
        <v>70</v>
      </c>
      <c r="F26" s="151">
        <f>SUM(F17,F18,F20,F23,F24)</f>
        <v>78</v>
      </c>
      <c r="G26" s="133">
        <f>SUM(G17,G18,G20,G23,G24)</f>
        <v>74</v>
      </c>
      <c r="H26" s="151">
        <f>SUM(H17,H18,H20,H23,H24)</f>
        <v>75</v>
      </c>
      <c r="I26" s="133">
        <f>SUM(I17,I18,I20,I23,I24)</f>
        <v>72</v>
      </c>
      <c r="J26" s="151">
        <f>SUM(J17,J18,J20,J23,J24)</f>
        <v>69</v>
      </c>
      <c r="K26" s="133">
        <f>SUM(K17,K18,K20,K23,K24)</f>
        <v>72</v>
      </c>
      <c r="L26" s="151">
        <f>SUM(L17,L18,L20,L23,L24)</f>
        <v>69</v>
      </c>
      <c r="M26" s="133">
        <f>SUM(M17,M18,M20,M23,M24)</f>
        <v>72</v>
      </c>
      <c r="N26" s="151">
        <f>SUM(N17,N18,N20,N23,N24)</f>
        <v>68</v>
      </c>
      <c r="O26" s="133">
        <f>SUM(O17,O18,O20,O23,O24)</f>
        <v>66</v>
      </c>
      <c r="P26" s="151">
        <f>SUM(P17,P18,P20,P23,P24)</f>
        <v>65</v>
      </c>
      <c r="Q26" s="133">
        <f>SUM(Q17,Q18,Q20,Q23,Q24)</f>
        <v>65</v>
      </c>
      <c r="R26" s="151">
        <f>SUM(R17,R18,R20,R23,R24)</f>
        <v>63</v>
      </c>
      <c r="S26" s="133">
        <f>SUM(S17,S18,S20,S23,S24)</f>
        <v>69</v>
      </c>
      <c r="T26" s="151">
        <f>SUM(T17,T18,T20,T23,T24)</f>
        <v>67</v>
      </c>
      <c r="U26" s="133">
        <f>SUM(U17,U18,U20,U23,U24)</f>
        <v>69</v>
      </c>
      <c r="V26" s="151">
        <f>SUM(V17,V18,V20,V23,V24)</f>
        <v>62</v>
      </c>
      <c r="W26" s="133">
        <f>SUM(W17,W18,W20,W23,W24)</f>
        <v>74</v>
      </c>
      <c r="X26" s="151">
        <f>SUM(X17,X18,X20,X23,X24)</f>
        <v>64</v>
      </c>
      <c r="Y26" s="133">
        <f>SUM(Y17,Y18,Y20,Y23,Y24)</f>
        <v>66</v>
      </c>
      <c r="Z26" s="133">
        <f>SUM(Z17,Z18,Z20,Z23,Z24)</f>
        <v>0</v>
      </c>
      <c r="AA26" s="151">
        <f>SUM(AA17,AA18,AA20,AA23,AA24)</f>
        <v>65</v>
      </c>
      <c r="AB26" s="133">
        <f>SUM(AB17,AB18,AB20,AB23,AB24)</f>
        <v>61</v>
      </c>
      <c r="AC26" s="151">
        <f>SUM(AC17,AC18,AC20,AC23,AC24)</f>
        <v>65</v>
      </c>
      <c r="AD26" s="133">
        <f>SUM(AD17,AD18,AD20,AD23,AD24)</f>
        <v>59</v>
      </c>
      <c r="AE26" s="151">
        <f>SUM(AE17,AE18,AE20,AE23,AE24)</f>
        <v>66</v>
      </c>
      <c r="AF26" s="133">
        <f>SUM(AF17,AF18,AF20,AF23,AF24)</f>
        <v>64</v>
      </c>
      <c r="AG26" s="151">
        <f>SUM(AG17,AG18,AG20,AG23,AG24)</f>
        <v>62</v>
      </c>
      <c r="AH26" s="133">
        <f>SUM(AH17,AH18,AH20,AH23,AH24)</f>
        <v>73</v>
      </c>
      <c r="AI26" s="151">
        <f>SUM(AI17,AI18,AI20,AI23,AI24)</f>
        <v>65</v>
      </c>
      <c r="AJ26" s="133">
        <f>SUM(AJ17,AJ18,AJ20,AJ23,AJ24)</f>
        <v>59</v>
      </c>
      <c r="AK26" s="151">
        <f>SUM(AK17,AK18,AK20,AK23,AK24)</f>
        <v>63</v>
      </c>
      <c r="AL26" s="133">
        <f>SUM(AL17,AL18,AL20,AL23,AL24)</f>
        <v>63</v>
      </c>
      <c r="AM26" s="151">
        <f>SUM(AM17,AM18,AM20,AM23,AM24)</f>
        <v>69</v>
      </c>
      <c r="AN26" s="133">
        <f>SUM(AN17,AN18,AN20,AN23,AN24)</f>
        <v>61</v>
      </c>
      <c r="AO26" s="151">
        <f>SUM(AO17,AO18,AO20,AO23,AO24)</f>
        <v>70</v>
      </c>
      <c r="AP26" s="133">
        <f>SUM(AP17,AP18,AP20,AP23,AP24)</f>
        <v>65</v>
      </c>
      <c r="AQ26" s="151">
        <f>SUM(AQ17,AQ18,AQ20,AQ23,AQ24)</f>
        <v>58</v>
      </c>
      <c r="AR26" s="133">
        <f>SUM(AR17,AR18,AR20,AR23,AR24)</f>
        <v>57</v>
      </c>
      <c r="AS26" s="151">
        <f>SUM(AS17,AS18,AS20,AS23,AS24)</f>
        <v>57</v>
      </c>
      <c r="AT26" s="133">
        <f>SUM(AT17,AT18,AT20,AT23,AT24)</f>
        <v>60</v>
      </c>
      <c r="AU26" s="151">
        <f>SUM(AU17,AU18,AU20,AU23,AU24)</f>
        <v>61</v>
      </c>
      <c r="AV26" s="133">
        <f>SUM(AV17,AV18,AV20,AV23,AV24)</f>
        <v>62</v>
      </c>
      <c r="AW26" s="151">
        <f>SUM(AW17,AW18,AW20,AW23,AW24)</f>
        <v>46</v>
      </c>
      <c r="AX26" s="133">
        <f>SUM(AX17,AX18,AX20,AX23,AX24)</f>
        <v>50</v>
      </c>
      <c r="AY26" s="151">
        <f>SUM(AY17,AY18,AY20,AY23,AY24)</f>
        <v>57</v>
      </c>
      <c r="AZ26" s="133">
        <f>SUM(AZ17,AZ18,AZ20,AZ23,AZ24)</f>
        <v>44</v>
      </c>
      <c r="BA26" s="151">
        <f>SUM(BA17,BA18,BA20,BA23,BA24)</f>
        <v>29</v>
      </c>
      <c r="BB26" s="133">
        <f>SUM(BB17,BB18,BB20,BB23,BB24)</f>
        <v>0</v>
      </c>
      <c r="BC26" s="133">
        <f>SUM(BC17,BC18,BC20,BC23,BC24)</f>
        <v>0</v>
      </c>
      <c r="BD26" s="133">
        <f>SUM(BD17,BD18,BD20,BD23,BD24)</f>
        <v>0</v>
      </c>
      <c r="BE26" s="133">
        <f>SUM(BE17,BE18,BE20,BE23,BE24)</f>
        <v>0</v>
      </c>
      <c r="BF26" s="133">
        <f>SUM(BF17,BF18,BF20,BF23,BF24)</f>
        <v>0</v>
      </c>
      <c r="BG26" s="133">
        <f>SUM(BG17,BG18,BG20,BG23,BG24)</f>
        <v>0</v>
      </c>
      <c r="BH26" s="62"/>
      <c r="BI26" s="65"/>
      <c r="BJ26" s="23"/>
      <c r="BK26" s="23"/>
    </row>
    <row r="27" spans="1:63" ht="13.5" customHeight="1" x14ac:dyDescent="0.2">
      <c r="A27" s="103" t="s">
        <v>101</v>
      </c>
      <c r="B27" s="96">
        <v>0</v>
      </c>
      <c r="C27" s="121">
        <v>0</v>
      </c>
      <c r="D27" s="96">
        <v>0</v>
      </c>
      <c r="E27" s="121">
        <v>0</v>
      </c>
      <c r="F27" s="96">
        <v>0</v>
      </c>
      <c r="G27" s="121">
        <v>0</v>
      </c>
      <c r="H27" s="96">
        <v>0</v>
      </c>
      <c r="I27" s="121">
        <v>0</v>
      </c>
      <c r="J27" s="96">
        <v>0</v>
      </c>
      <c r="K27" s="121">
        <v>0</v>
      </c>
      <c r="L27" s="96">
        <v>0</v>
      </c>
      <c r="M27" s="121">
        <v>0</v>
      </c>
      <c r="N27" s="96">
        <v>0</v>
      </c>
      <c r="O27" s="121">
        <v>0</v>
      </c>
      <c r="P27" s="96">
        <v>0</v>
      </c>
      <c r="Q27" s="121">
        <v>0</v>
      </c>
      <c r="R27" s="96">
        <v>0</v>
      </c>
      <c r="S27" s="121">
        <v>0</v>
      </c>
      <c r="T27" s="96">
        <v>0</v>
      </c>
      <c r="U27" s="121">
        <v>0</v>
      </c>
      <c r="V27" s="96">
        <v>0</v>
      </c>
      <c r="W27" s="134">
        <v>0</v>
      </c>
      <c r="X27" s="111">
        <v>0</v>
      </c>
      <c r="Y27" s="134">
        <v>0</v>
      </c>
      <c r="Z27" s="122"/>
      <c r="AA27" s="111">
        <v>0</v>
      </c>
      <c r="AB27" s="134">
        <v>0</v>
      </c>
      <c r="AC27" s="111">
        <v>0</v>
      </c>
      <c r="AD27" s="134">
        <v>0</v>
      </c>
      <c r="AE27" s="111">
        <v>0</v>
      </c>
      <c r="AF27" s="134">
        <v>0</v>
      </c>
      <c r="AG27" s="111">
        <v>0</v>
      </c>
      <c r="AH27" s="134">
        <v>0</v>
      </c>
      <c r="AI27" s="111">
        <v>0</v>
      </c>
      <c r="AJ27" s="134">
        <v>0</v>
      </c>
      <c r="AK27" s="111">
        <v>0</v>
      </c>
      <c r="AL27" s="134">
        <v>0</v>
      </c>
      <c r="AM27" s="111">
        <v>0</v>
      </c>
      <c r="AN27" s="134">
        <v>0</v>
      </c>
      <c r="AO27" s="111">
        <v>0</v>
      </c>
      <c r="AP27" s="134">
        <v>0</v>
      </c>
      <c r="AQ27" s="111">
        <v>0</v>
      </c>
      <c r="AR27" s="135">
        <v>0</v>
      </c>
      <c r="AS27" s="97">
        <v>0</v>
      </c>
      <c r="AT27" s="122">
        <v>0</v>
      </c>
      <c r="AU27" s="97">
        <v>3</v>
      </c>
      <c r="AV27" s="122">
        <v>0</v>
      </c>
      <c r="AW27" s="97">
        <v>0</v>
      </c>
      <c r="AX27" s="122">
        <v>7</v>
      </c>
      <c r="AY27" s="97">
        <v>0</v>
      </c>
      <c r="AZ27" s="122">
        <v>0</v>
      </c>
      <c r="BA27" s="97">
        <v>10</v>
      </c>
      <c r="BB27" s="122"/>
      <c r="BC27" s="122"/>
      <c r="BD27" s="122"/>
      <c r="BE27" s="122"/>
      <c r="BF27" s="122"/>
      <c r="BG27" s="122"/>
      <c r="BH27" s="98" t="str">
        <f>LEFT(A27,3)</f>
        <v>TAM</v>
      </c>
      <c r="BI27" s="63">
        <v>7</v>
      </c>
      <c r="BJ27" s="50">
        <f>COUNTIF(B27:BG27,"&gt;0")</f>
        <v>3</v>
      </c>
      <c r="BK27" s="23">
        <f>IFERROR(SUM(B27:BG27)/BJ27,0)</f>
        <v>6.666666666666667</v>
      </c>
    </row>
    <row r="28" spans="1:63" ht="13.5" customHeight="1" thickBot="1" x14ac:dyDescent="0.25">
      <c r="A28" s="14" t="s">
        <v>95</v>
      </c>
      <c r="B28" s="28">
        <v>4</v>
      </c>
      <c r="C28" s="124">
        <v>2</v>
      </c>
      <c r="D28" s="28">
        <v>8</v>
      </c>
      <c r="E28" s="124">
        <v>10</v>
      </c>
      <c r="F28" s="28">
        <v>1</v>
      </c>
      <c r="G28" s="124">
        <v>6</v>
      </c>
      <c r="H28" s="28">
        <v>1</v>
      </c>
      <c r="I28" s="124">
        <v>5</v>
      </c>
      <c r="J28" s="28">
        <v>3</v>
      </c>
      <c r="K28" s="124">
        <v>11</v>
      </c>
      <c r="L28" s="28">
        <v>8</v>
      </c>
      <c r="M28" s="124">
        <v>3</v>
      </c>
      <c r="N28" s="28">
        <v>7</v>
      </c>
      <c r="O28" s="124">
        <v>7</v>
      </c>
      <c r="P28" s="28">
        <v>10</v>
      </c>
      <c r="Q28" s="124">
        <v>9</v>
      </c>
      <c r="R28" s="28">
        <v>10</v>
      </c>
      <c r="S28" s="124">
        <v>7</v>
      </c>
      <c r="T28" s="28">
        <v>6</v>
      </c>
      <c r="U28" s="124">
        <v>5</v>
      </c>
      <c r="V28" s="28">
        <v>10</v>
      </c>
      <c r="W28" s="125">
        <v>3</v>
      </c>
      <c r="X28" s="46">
        <v>9</v>
      </c>
      <c r="Y28" s="125">
        <v>3</v>
      </c>
      <c r="Z28" s="125"/>
      <c r="AA28" s="46">
        <v>8</v>
      </c>
      <c r="AB28" s="125">
        <v>9</v>
      </c>
      <c r="AC28" s="46">
        <v>8</v>
      </c>
      <c r="AD28" s="125">
        <v>8</v>
      </c>
      <c r="AE28" s="46">
        <v>8</v>
      </c>
      <c r="AF28" s="125">
        <v>7</v>
      </c>
      <c r="AG28" s="46">
        <v>7</v>
      </c>
      <c r="AH28" s="125">
        <v>1</v>
      </c>
      <c r="AI28" s="46">
        <v>4</v>
      </c>
      <c r="AJ28" s="125">
        <v>9</v>
      </c>
      <c r="AK28" s="46">
        <v>7</v>
      </c>
      <c r="AL28" s="125">
        <v>6</v>
      </c>
      <c r="AM28" s="46">
        <v>7</v>
      </c>
      <c r="AN28" s="125">
        <v>4</v>
      </c>
      <c r="AO28" s="46">
        <v>6</v>
      </c>
      <c r="AP28" s="125">
        <v>10</v>
      </c>
      <c r="AQ28" s="46">
        <v>9</v>
      </c>
      <c r="AR28" s="125">
        <v>10</v>
      </c>
      <c r="AS28" s="46">
        <v>8</v>
      </c>
      <c r="AT28" s="125">
        <v>5</v>
      </c>
      <c r="AU28" s="46">
        <v>0</v>
      </c>
      <c r="AV28" s="125">
        <v>3</v>
      </c>
      <c r="AW28" s="46">
        <v>10</v>
      </c>
      <c r="AX28" s="125">
        <v>0</v>
      </c>
      <c r="AY28" s="46">
        <v>2</v>
      </c>
      <c r="AZ28" s="125">
        <v>11</v>
      </c>
      <c r="BA28" s="46">
        <v>0</v>
      </c>
      <c r="BB28" s="125"/>
      <c r="BC28" s="125"/>
      <c r="BD28" s="125"/>
      <c r="BE28" s="125"/>
      <c r="BF28" s="125"/>
      <c r="BG28" s="125"/>
      <c r="BH28" s="60" t="str">
        <f>LEFT(A28,4)</f>
        <v>LA R</v>
      </c>
      <c r="BI28" s="64">
        <v>34</v>
      </c>
      <c r="BJ28" s="50">
        <f>COUNTIF(B28:BG28,"&gt;0")</f>
        <v>48</v>
      </c>
      <c r="BK28" s="23">
        <f>IFERROR(SUM(B28:BG28)/BJ28,0)</f>
        <v>6.5625</v>
      </c>
    </row>
    <row r="29" spans="1:63" ht="13.5" customHeight="1" thickBot="1" x14ac:dyDescent="0.25">
      <c r="A29" s="19" t="s">
        <v>4</v>
      </c>
      <c r="B29" s="152">
        <f>SUM(B26,B28)</f>
        <v>77</v>
      </c>
      <c r="C29" s="136">
        <f>SUM(C26,C28)</f>
        <v>87</v>
      </c>
      <c r="D29" s="152">
        <f>SUM(D26,D28)</f>
        <v>79</v>
      </c>
      <c r="E29" s="136">
        <f>SUM(E26,E28)</f>
        <v>80</v>
      </c>
      <c r="F29" s="152">
        <f>SUM(F26,F28)</f>
        <v>79</v>
      </c>
      <c r="G29" s="136">
        <f>SUM(G26,G28)</f>
        <v>80</v>
      </c>
      <c r="H29" s="152">
        <f>SUM(H26,H28)</f>
        <v>76</v>
      </c>
      <c r="I29" s="136">
        <f>SUM(I26,I28)</f>
        <v>77</v>
      </c>
      <c r="J29" s="152">
        <f>SUM(J26,J28)</f>
        <v>72</v>
      </c>
      <c r="K29" s="136">
        <f>SUM(K26,K28)</f>
        <v>83</v>
      </c>
      <c r="L29" s="152">
        <f>SUM(L26,L28)</f>
        <v>77</v>
      </c>
      <c r="M29" s="136">
        <f>SUM(M26,M28)</f>
        <v>75</v>
      </c>
      <c r="N29" s="152">
        <f>SUM(N26,N28)</f>
        <v>75</v>
      </c>
      <c r="O29" s="136">
        <f>SUM(O26,O28)</f>
        <v>73</v>
      </c>
      <c r="P29" s="152">
        <f>SUM(P26,P28)</f>
        <v>75</v>
      </c>
      <c r="Q29" s="136">
        <f>SUM(Q26,Q28)</f>
        <v>74</v>
      </c>
      <c r="R29" s="152">
        <f>SUM(R26,R28)</f>
        <v>73</v>
      </c>
      <c r="S29" s="136">
        <f>SUM(S26,S28)</f>
        <v>76</v>
      </c>
      <c r="T29" s="152">
        <f>SUM(T26,T28)</f>
        <v>73</v>
      </c>
      <c r="U29" s="136">
        <f>SUM(U26,U28)</f>
        <v>74</v>
      </c>
      <c r="V29" s="152">
        <f>SUM(V26,V28)</f>
        <v>72</v>
      </c>
      <c r="W29" s="136">
        <f>SUM(W26,W28)</f>
        <v>77</v>
      </c>
      <c r="X29" s="152">
        <f>SUM(X26,X28)</f>
        <v>73</v>
      </c>
      <c r="Y29" s="136">
        <f>SUM(Y26,Y28)</f>
        <v>69</v>
      </c>
      <c r="Z29" s="136">
        <f>SUM(Z26,Z28)</f>
        <v>0</v>
      </c>
      <c r="AA29" s="152">
        <f>SUM(AA26,AA28)</f>
        <v>73</v>
      </c>
      <c r="AB29" s="136">
        <f>SUM(AB26,AB28)</f>
        <v>70</v>
      </c>
      <c r="AC29" s="152">
        <f>SUM(AC26,AC28)</f>
        <v>73</v>
      </c>
      <c r="AD29" s="136">
        <f>SUM(AD26,AD28)</f>
        <v>67</v>
      </c>
      <c r="AE29" s="152">
        <f>SUM(AE26,AE28)</f>
        <v>74</v>
      </c>
      <c r="AF29" s="136">
        <f>SUM(AF26,AF28)</f>
        <v>71</v>
      </c>
      <c r="AG29" s="152">
        <f>SUM(AG26,AG28)</f>
        <v>69</v>
      </c>
      <c r="AH29" s="136">
        <f>SUM(AH26,AH28)</f>
        <v>74</v>
      </c>
      <c r="AI29" s="152">
        <f>SUM(AI26,AI28)</f>
        <v>69</v>
      </c>
      <c r="AJ29" s="136">
        <f>SUM(AJ26,AJ28)</f>
        <v>68</v>
      </c>
      <c r="AK29" s="152">
        <f>SUM(AK26,AK28)</f>
        <v>70</v>
      </c>
      <c r="AL29" s="136">
        <f>SUM(AL26,AL28)</f>
        <v>69</v>
      </c>
      <c r="AM29" s="152">
        <f>SUM(AM26,AM28)</f>
        <v>76</v>
      </c>
      <c r="AN29" s="136">
        <f>SUM(AN26,AN28)</f>
        <v>65</v>
      </c>
      <c r="AO29" s="152">
        <f>SUM(AO26,AO28)</f>
        <v>76</v>
      </c>
      <c r="AP29" s="136">
        <f>SUM(AP26,AP28)</f>
        <v>75</v>
      </c>
      <c r="AQ29" s="152">
        <f>SUM(AQ26,AQ28)</f>
        <v>67</v>
      </c>
      <c r="AR29" s="136">
        <f>SUM(AR26,AR28)</f>
        <v>67</v>
      </c>
      <c r="AS29" s="152">
        <f>SUM(AS26,AS28)</f>
        <v>65</v>
      </c>
      <c r="AT29" s="136">
        <f>SUM(AT26,AT28)</f>
        <v>65</v>
      </c>
      <c r="AU29" s="152">
        <f>SUM(AU26,AU28)</f>
        <v>61</v>
      </c>
      <c r="AV29" s="136">
        <f>SUM(AV26,AV28)</f>
        <v>65</v>
      </c>
      <c r="AW29" s="152">
        <f>SUM(AW26,AW28)</f>
        <v>56</v>
      </c>
      <c r="AX29" s="136">
        <f>SUM(AX26,AX28)</f>
        <v>50</v>
      </c>
      <c r="AY29" s="152">
        <f>SUM(AY26,AY28)</f>
        <v>59</v>
      </c>
      <c r="AZ29" s="136">
        <f>SUM(AZ26,AZ28)</f>
        <v>55</v>
      </c>
      <c r="BA29" s="152">
        <f>SUM(BA26,BA28)</f>
        <v>29</v>
      </c>
      <c r="BB29" s="136">
        <f>SUM(BB26,BB28)</f>
        <v>0</v>
      </c>
      <c r="BC29" s="136">
        <f>SUM(BC26,BC28)</f>
        <v>0</v>
      </c>
      <c r="BD29" s="136">
        <f>SUM(BD26,BD28)</f>
        <v>0</v>
      </c>
      <c r="BE29" s="136">
        <f>SUM(BE26,BE28)</f>
        <v>0</v>
      </c>
      <c r="BF29" s="136">
        <f>SUM(BF26,BF28)</f>
        <v>0</v>
      </c>
      <c r="BG29" s="136">
        <f>SUM(BG26,BG28)</f>
        <v>0</v>
      </c>
      <c r="BH29" s="62"/>
      <c r="BI29" s="65"/>
      <c r="BJ29" s="23"/>
      <c r="BK29" s="23"/>
    </row>
    <row r="30" spans="1:63" ht="13.5" customHeight="1" x14ac:dyDescent="0.2">
      <c r="A30" s="112" t="s">
        <v>51</v>
      </c>
      <c r="B30" s="113">
        <v>0</v>
      </c>
      <c r="C30" s="137">
        <v>0</v>
      </c>
      <c r="D30" s="113">
        <v>0</v>
      </c>
      <c r="E30" s="137">
        <v>0</v>
      </c>
      <c r="F30" s="113">
        <v>0</v>
      </c>
      <c r="G30" s="137">
        <v>0</v>
      </c>
      <c r="H30" s="113">
        <v>0</v>
      </c>
      <c r="I30" s="137">
        <v>0</v>
      </c>
      <c r="J30" s="113">
        <v>0</v>
      </c>
      <c r="K30" s="137">
        <v>0</v>
      </c>
      <c r="L30" s="113">
        <v>0</v>
      </c>
      <c r="M30" s="137">
        <v>0</v>
      </c>
      <c r="N30" s="113">
        <v>0</v>
      </c>
      <c r="O30" s="137">
        <v>0</v>
      </c>
      <c r="P30" s="113">
        <v>0</v>
      </c>
      <c r="Q30" s="137">
        <v>0</v>
      </c>
      <c r="R30" s="113">
        <v>0</v>
      </c>
      <c r="S30" s="137">
        <v>0</v>
      </c>
      <c r="T30" s="113">
        <v>0</v>
      </c>
      <c r="U30" s="137">
        <v>0</v>
      </c>
      <c r="V30" s="113">
        <v>0</v>
      </c>
      <c r="W30" s="138">
        <v>0</v>
      </c>
      <c r="X30" s="114">
        <v>0</v>
      </c>
      <c r="Y30" s="138">
        <v>0</v>
      </c>
      <c r="Z30" s="138"/>
      <c r="AA30" s="114">
        <v>0</v>
      </c>
      <c r="AB30" s="138">
        <v>0</v>
      </c>
      <c r="AC30" s="114">
        <v>0</v>
      </c>
      <c r="AD30" s="138">
        <v>0</v>
      </c>
      <c r="AE30" s="114">
        <v>0</v>
      </c>
      <c r="AF30" s="138">
        <v>0</v>
      </c>
      <c r="AG30" s="114">
        <v>0</v>
      </c>
      <c r="AH30" s="138">
        <v>0</v>
      </c>
      <c r="AI30" s="114">
        <v>0</v>
      </c>
      <c r="AJ30" s="138">
        <v>0</v>
      </c>
      <c r="AK30" s="114">
        <v>0</v>
      </c>
      <c r="AL30" s="138">
        <v>0</v>
      </c>
      <c r="AM30" s="114">
        <v>0</v>
      </c>
      <c r="AN30" s="138">
        <v>0</v>
      </c>
      <c r="AO30" s="114">
        <v>4</v>
      </c>
      <c r="AP30" s="138">
        <v>2</v>
      </c>
      <c r="AQ30" s="114">
        <v>0</v>
      </c>
      <c r="AR30" s="139">
        <v>0</v>
      </c>
      <c r="AS30" s="114">
        <v>0</v>
      </c>
      <c r="AT30" s="138">
        <v>0</v>
      </c>
      <c r="AU30" s="114">
        <v>0</v>
      </c>
      <c r="AV30" s="138">
        <v>1</v>
      </c>
      <c r="AW30" s="114">
        <v>0</v>
      </c>
      <c r="AX30" s="138">
        <v>0</v>
      </c>
      <c r="AY30" s="114">
        <v>0</v>
      </c>
      <c r="AZ30" s="138">
        <v>0</v>
      </c>
      <c r="BA30" s="114">
        <v>0</v>
      </c>
      <c r="BB30" s="138"/>
      <c r="BC30" s="138"/>
      <c r="BD30" s="138"/>
      <c r="BE30" s="138"/>
      <c r="BF30" s="138"/>
      <c r="BG30" s="138"/>
      <c r="BH30" s="106" t="str">
        <f>LEFT(A30,3)</f>
        <v>CAR</v>
      </c>
      <c r="BI30" s="73">
        <v>9</v>
      </c>
      <c r="BJ30" s="54">
        <f>COUNTIF(B30:BG30,"&gt;0")</f>
        <v>3</v>
      </c>
      <c r="BK30" s="72">
        <f>IFERROR(SUM(B30:BG30)/BJ30,0)</f>
        <v>2.3333333333333335</v>
      </c>
    </row>
    <row r="31" spans="1:63" ht="13.5" customHeight="1" thickBot="1" x14ac:dyDescent="0.25">
      <c r="A31" s="13" t="s">
        <v>82</v>
      </c>
      <c r="B31" s="74">
        <v>13</v>
      </c>
      <c r="C31" s="140">
        <v>3</v>
      </c>
      <c r="D31" s="74">
        <v>9</v>
      </c>
      <c r="E31" s="140">
        <v>7</v>
      </c>
      <c r="F31" s="74">
        <v>8</v>
      </c>
      <c r="G31" s="140">
        <v>7</v>
      </c>
      <c r="H31" s="74">
        <v>10</v>
      </c>
      <c r="I31" s="140">
        <v>8</v>
      </c>
      <c r="J31" s="74">
        <v>13</v>
      </c>
      <c r="K31" s="140">
        <v>1</v>
      </c>
      <c r="L31" s="74">
        <v>7</v>
      </c>
      <c r="M31" s="140">
        <v>9</v>
      </c>
      <c r="N31" s="74">
        <v>8</v>
      </c>
      <c r="O31" s="140">
        <v>10</v>
      </c>
      <c r="P31" s="74">
        <v>8</v>
      </c>
      <c r="Q31" s="140">
        <v>8</v>
      </c>
      <c r="R31" s="74">
        <v>9</v>
      </c>
      <c r="S31" s="140">
        <v>6</v>
      </c>
      <c r="T31" s="74">
        <v>9</v>
      </c>
      <c r="U31" s="140">
        <v>8</v>
      </c>
      <c r="V31" s="74">
        <v>9</v>
      </c>
      <c r="W31" s="125">
        <v>4</v>
      </c>
      <c r="X31" s="46">
        <v>8</v>
      </c>
      <c r="Y31" s="125">
        <v>11</v>
      </c>
      <c r="Z31" s="126"/>
      <c r="AA31" s="46">
        <v>7</v>
      </c>
      <c r="AB31" s="125">
        <v>10</v>
      </c>
      <c r="AC31" s="46">
        <v>7</v>
      </c>
      <c r="AD31" s="125">
        <v>12</v>
      </c>
      <c r="AE31" s="46">
        <v>5</v>
      </c>
      <c r="AF31" s="125">
        <v>8</v>
      </c>
      <c r="AG31" s="46">
        <v>9</v>
      </c>
      <c r="AH31" s="125">
        <v>4</v>
      </c>
      <c r="AI31" s="46">
        <v>9</v>
      </c>
      <c r="AJ31" s="125">
        <v>10</v>
      </c>
      <c r="AK31" s="46">
        <v>8</v>
      </c>
      <c r="AL31" s="125">
        <v>9</v>
      </c>
      <c r="AM31" s="46">
        <v>2</v>
      </c>
      <c r="AN31" s="125">
        <v>12</v>
      </c>
      <c r="AO31" s="46">
        <v>0</v>
      </c>
      <c r="AP31" s="125">
        <v>0</v>
      </c>
      <c r="AQ31" s="46">
        <v>6</v>
      </c>
      <c r="AR31" s="125">
        <v>6</v>
      </c>
      <c r="AS31" s="75">
        <v>7</v>
      </c>
      <c r="AT31" s="126">
        <v>6</v>
      </c>
      <c r="AU31" s="75">
        <v>8</v>
      </c>
      <c r="AV31" s="126">
        <v>0</v>
      </c>
      <c r="AW31" s="75">
        <v>7</v>
      </c>
      <c r="AX31" s="126">
        <v>12</v>
      </c>
      <c r="AY31" s="75">
        <v>1</v>
      </c>
      <c r="AZ31" s="126">
        <v>4</v>
      </c>
      <c r="BA31" s="75">
        <v>12</v>
      </c>
      <c r="BB31" s="126"/>
      <c r="BC31" s="126"/>
      <c r="BD31" s="126"/>
      <c r="BE31" s="126"/>
      <c r="BF31" s="125"/>
      <c r="BG31" s="125"/>
      <c r="BH31" s="59" t="str">
        <f>LEFT(A31,3)</f>
        <v>SAN</v>
      </c>
      <c r="BI31" s="76">
        <v>20</v>
      </c>
      <c r="BJ31" s="90">
        <f>COUNTIF(B31:BG31,"&gt;0")</f>
        <v>48</v>
      </c>
      <c r="BK31" s="91">
        <f>IFERROR(SUM(B31:BG31)/BJ31,0)</f>
        <v>7.791666666666667</v>
      </c>
    </row>
    <row r="32" spans="1:63" ht="19.7" customHeight="1" thickBot="1" x14ac:dyDescent="0.25">
      <c r="A32" s="20" t="s">
        <v>5</v>
      </c>
      <c r="B32" s="153">
        <f>SUM(B29,B31)</f>
        <v>90</v>
      </c>
      <c r="C32" s="141">
        <f>SUM(C29,C31)</f>
        <v>90</v>
      </c>
      <c r="D32" s="153">
        <f>SUM(D29,D31)</f>
        <v>88</v>
      </c>
      <c r="E32" s="141">
        <f>SUM(E29,E31)</f>
        <v>87</v>
      </c>
      <c r="F32" s="153">
        <f>SUM(F29,F31)</f>
        <v>87</v>
      </c>
      <c r="G32" s="141">
        <f>SUM(G29,G31)</f>
        <v>87</v>
      </c>
      <c r="H32" s="153">
        <f>SUM(H29,H31)</f>
        <v>86</v>
      </c>
      <c r="I32" s="141">
        <f>SUM(I29,I31)</f>
        <v>85</v>
      </c>
      <c r="J32" s="153">
        <f>SUM(J29,J31)</f>
        <v>85</v>
      </c>
      <c r="K32" s="141">
        <f>SUM(K29,K31)</f>
        <v>84</v>
      </c>
      <c r="L32" s="153">
        <f>SUM(L29,L31)</f>
        <v>84</v>
      </c>
      <c r="M32" s="141">
        <f>SUM(M29,M31)</f>
        <v>84</v>
      </c>
      <c r="N32" s="153">
        <f>SUM(N29,N31)</f>
        <v>83</v>
      </c>
      <c r="O32" s="141">
        <f>SUM(O29,O31)</f>
        <v>83</v>
      </c>
      <c r="P32" s="153">
        <f>SUM(P29,P31)</f>
        <v>83</v>
      </c>
      <c r="Q32" s="141">
        <f>SUM(Q29,Q31)</f>
        <v>82</v>
      </c>
      <c r="R32" s="153">
        <f>SUM(R29,R31)</f>
        <v>82</v>
      </c>
      <c r="S32" s="141">
        <f>SUM(S29,S31)</f>
        <v>82</v>
      </c>
      <c r="T32" s="153">
        <f>SUM(T29,T31)</f>
        <v>82</v>
      </c>
      <c r="U32" s="141">
        <f>SUM(U29,U31)</f>
        <v>82</v>
      </c>
      <c r="V32" s="153">
        <f>SUM(V29,V31)</f>
        <v>81</v>
      </c>
      <c r="W32" s="141">
        <f>SUM(W29,W31)</f>
        <v>81</v>
      </c>
      <c r="X32" s="153">
        <f>SUM(X29,X31)</f>
        <v>81</v>
      </c>
      <c r="Y32" s="141">
        <f>SUM(Y29,Y31)</f>
        <v>80</v>
      </c>
      <c r="Z32" s="141">
        <f>SUM(Z29,Z31)</f>
        <v>0</v>
      </c>
      <c r="AA32" s="153">
        <f>SUM(AA29,AA31)</f>
        <v>80</v>
      </c>
      <c r="AB32" s="141">
        <f>SUM(AB29,AB31)</f>
        <v>80</v>
      </c>
      <c r="AC32" s="153">
        <f>SUM(AC29,AC31)</f>
        <v>80</v>
      </c>
      <c r="AD32" s="141">
        <f>SUM(AD29,AD31)</f>
        <v>79</v>
      </c>
      <c r="AE32" s="153">
        <f>SUM(AE29,AE31)</f>
        <v>79</v>
      </c>
      <c r="AF32" s="141">
        <f>SUM(AF29,AF31)</f>
        <v>79</v>
      </c>
      <c r="AG32" s="153">
        <f>SUM(AG29,AG31)</f>
        <v>78</v>
      </c>
      <c r="AH32" s="141">
        <f>SUM(AH29,AH31)</f>
        <v>78</v>
      </c>
      <c r="AI32" s="153">
        <f>SUM(AI29,AI31)</f>
        <v>78</v>
      </c>
      <c r="AJ32" s="141">
        <f>SUM(AJ29,AJ31)</f>
        <v>78</v>
      </c>
      <c r="AK32" s="153">
        <f>SUM(AK29,AK31)</f>
        <v>78</v>
      </c>
      <c r="AL32" s="141">
        <f>SUM(AL29,AL31)</f>
        <v>78</v>
      </c>
      <c r="AM32" s="153">
        <f>SUM(AM29,AM31)</f>
        <v>78</v>
      </c>
      <c r="AN32" s="141">
        <f>SUM(AN29,AN31)</f>
        <v>77</v>
      </c>
      <c r="AO32" s="153">
        <f>SUM(AO29,AO31)</f>
        <v>76</v>
      </c>
      <c r="AP32" s="141">
        <f>SUM(AP29,AP31)</f>
        <v>75</v>
      </c>
      <c r="AQ32" s="153">
        <f>SUM(AQ29,AQ31)</f>
        <v>73</v>
      </c>
      <c r="AR32" s="141">
        <f>SUM(AR29,AR31)</f>
        <v>73</v>
      </c>
      <c r="AS32" s="153">
        <f>SUM(AS29,AS31)</f>
        <v>72</v>
      </c>
      <c r="AT32" s="141">
        <f>SUM(AT29,AT31)</f>
        <v>71</v>
      </c>
      <c r="AU32" s="153">
        <f>SUM(AU29,AU31)</f>
        <v>69</v>
      </c>
      <c r="AV32" s="141">
        <f>SUM(AV29,AV31)</f>
        <v>65</v>
      </c>
      <c r="AW32" s="153">
        <f>SUM(AW29,AW31)</f>
        <v>63</v>
      </c>
      <c r="AX32" s="141">
        <f>SUM(AX29,AX31)</f>
        <v>62</v>
      </c>
      <c r="AY32" s="153">
        <f>SUM(AY29,AY31)</f>
        <v>60</v>
      </c>
      <c r="AZ32" s="141">
        <f>SUM(AZ29,AZ31)</f>
        <v>59</v>
      </c>
      <c r="BA32" s="153">
        <f>SUM(BA29,BA31)</f>
        <v>41</v>
      </c>
      <c r="BB32" s="141">
        <f>SUM(BB29,BB31)</f>
        <v>0</v>
      </c>
      <c r="BC32" s="141">
        <f>SUM(BC29,BC31)</f>
        <v>0</v>
      </c>
      <c r="BD32" s="141">
        <f>SUM(BD29,BD31)</f>
        <v>0</v>
      </c>
      <c r="BE32" s="141">
        <f>SUM(BE29,BE31)</f>
        <v>0</v>
      </c>
      <c r="BF32" s="141">
        <f>SUM(BF29,BF31)</f>
        <v>0</v>
      </c>
      <c r="BG32" s="141">
        <f>SUM(BG29,BG31)</f>
        <v>0</v>
      </c>
      <c r="BH32" s="49" t="b">
        <f>COUNTIF(B32:BG32,B32)=BJ32</f>
        <v>0</v>
      </c>
      <c r="BI32" s="61">
        <f>SUM(BI30,BI31)</f>
        <v>29</v>
      </c>
      <c r="BJ32" s="89">
        <f>COUNTIF(B32:BG32,"&gt;0")</f>
        <v>51</v>
      </c>
      <c r="BK32" s="25"/>
    </row>
    <row r="33" spans="1:63" ht="16.5" thickBot="1" x14ac:dyDescent="0.25">
      <c r="A33" s="81" t="s">
        <v>6</v>
      </c>
      <c r="B33" s="82">
        <v>38</v>
      </c>
      <c r="C33" s="142">
        <v>42</v>
      </c>
      <c r="D33" s="82">
        <v>47.5</v>
      </c>
      <c r="E33" s="142">
        <v>38</v>
      </c>
      <c r="F33" s="82">
        <v>48</v>
      </c>
      <c r="G33" s="142">
        <v>48</v>
      </c>
      <c r="H33" s="82">
        <v>55</v>
      </c>
      <c r="I33" s="142">
        <v>48</v>
      </c>
      <c r="J33" s="82">
        <v>48</v>
      </c>
      <c r="K33" s="142">
        <v>35</v>
      </c>
      <c r="L33" s="82">
        <v>43</v>
      </c>
      <c r="M33" s="142">
        <v>48</v>
      </c>
      <c r="N33" s="82">
        <v>42</v>
      </c>
      <c r="O33" s="142">
        <v>48</v>
      </c>
      <c r="P33" s="82">
        <v>49</v>
      </c>
      <c r="Q33" s="142">
        <v>42</v>
      </c>
      <c r="R33" s="82">
        <v>47</v>
      </c>
      <c r="S33" s="142">
        <v>48</v>
      </c>
      <c r="T33" s="82">
        <v>48.5</v>
      </c>
      <c r="U33" s="142">
        <v>50</v>
      </c>
      <c r="V33" s="82">
        <v>42</v>
      </c>
      <c r="W33" s="143">
        <v>53</v>
      </c>
      <c r="X33" s="83">
        <v>54</v>
      </c>
      <c r="Y33" s="143">
        <v>44</v>
      </c>
      <c r="Z33" s="143"/>
      <c r="AA33" s="83">
        <v>45</v>
      </c>
      <c r="AB33" s="143">
        <v>48</v>
      </c>
      <c r="AC33" s="83">
        <v>51</v>
      </c>
      <c r="AD33" s="143">
        <v>40</v>
      </c>
      <c r="AE33" s="83">
        <v>55</v>
      </c>
      <c r="AF33" s="143">
        <v>67</v>
      </c>
      <c r="AG33" s="83">
        <v>29</v>
      </c>
      <c r="AH33" s="143">
        <v>36</v>
      </c>
      <c r="AI33" s="83">
        <v>38</v>
      </c>
      <c r="AJ33" s="143">
        <v>44</v>
      </c>
      <c r="AK33" s="83">
        <v>47</v>
      </c>
      <c r="AL33" s="143">
        <v>49</v>
      </c>
      <c r="AM33" s="83">
        <v>54</v>
      </c>
      <c r="AN33" s="143">
        <v>58</v>
      </c>
      <c r="AO33" s="83">
        <v>47</v>
      </c>
      <c r="AP33" s="143">
        <v>47.5</v>
      </c>
      <c r="AQ33" s="83">
        <v>44</v>
      </c>
      <c r="AR33" s="144">
        <v>48</v>
      </c>
      <c r="AS33" s="84">
        <v>42</v>
      </c>
      <c r="AT33" s="145">
        <v>50</v>
      </c>
      <c r="AU33" s="84">
        <v>40.5</v>
      </c>
      <c r="AV33" s="145">
        <v>48</v>
      </c>
      <c r="AW33" s="84">
        <v>47</v>
      </c>
      <c r="AX33" s="145">
        <v>42</v>
      </c>
      <c r="AY33" s="84">
        <v>49</v>
      </c>
      <c r="AZ33" s="145">
        <v>54</v>
      </c>
      <c r="BA33" s="84">
        <v>37</v>
      </c>
      <c r="BB33" s="145"/>
      <c r="BC33" s="145"/>
      <c r="BD33" s="145"/>
      <c r="BE33" s="145"/>
      <c r="BF33" s="145"/>
      <c r="BG33" s="145"/>
      <c r="BH33" s="85"/>
      <c r="BI33" s="86"/>
      <c r="BJ33" s="87"/>
      <c r="BK33" s="88"/>
    </row>
    <row r="34" spans="1:63" ht="15" thickTop="1" x14ac:dyDescent="0.2">
      <c r="A34" s="78" t="s">
        <v>73</v>
      </c>
      <c r="B34" s="146" t="s">
        <v>80</v>
      </c>
      <c r="C34" s="146" t="s">
        <v>80</v>
      </c>
      <c r="D34" s="146" t="s">
        <v>80</v>
      </c>
      <c r="E34" s="146" t="s">
        <v>80</v>
      </c>
      <c r="F34" s="146" t="s">
        <v>80</v>
      </c>
      <c r="G34" s="146" t="s">
        <v>80</v>
      </c>
      <c r="H34" s="146" t="s">
        <v>80</v>
      </c>
      <c r="I34" s="146" t="s">
        <v>80</v>
      </c>
      <c r="J34" s="146" t="s">
        <v>80</v>
      </c>
      <c r="K34" s="146" t="s">
        <v>80</v>
      </c>
      <c r="L34" s="146" t="s">
        <v>80</v>
      </c>
      <c r="M34" s="146" t="s">
        <v>80</v>
      </c>
      <c r="N34" s="146" t="s">
        <v>80</v>
      </c>
      <c r="O34" s="146" t="s">
        <v>80</v>
      </c>
      <c r="P34" s="146" t="s">
        <v>80</v>
      </c>
      <c r="Q34" s="146" t="s">
        <v>80</v>
      </c>
      <c r="R34" s="146" t="s">
        <v>80</v>
      </c>
      <c r="S34" s="146" t="s">
        <v>80</v>
      </c>
      <c r="T34" s="146" t="s">
        <v>80</v>
      </c>
      <c r="U34" s="146" t="s">
        <v>80</v>
      </c>
      <c r="V34" s="146" t="s">
        <v>80</v>
      </c>
      <c r="W34" s="146" t="s">
        <v>80</v>
      </c>
      <c r="X34" s="146" t="s">
        <v>80</v>
      </c>
      <c r="Y34" s="146" t="s">
        <v>80</v>
      </c>
      <c r="Z34" s="146"/>
      <c r="AA34" s="146" t="s">
        <v>80</v>
      </c>
      <c r="AB34" s="146" t="s">
        <v>80</v>
      </c>
      <c r="AC34" s="146" t="s">
        <v>80</v>
      </c>
      <c r="AD34" s="146" t="s">
        <v>80</v>
      </c>
      <c r="AE34" s="146" t="s">
        <v>80</v>
      </c>
      <c r="AF34" s="146" t="s">
        <v>80</v>
      </c>
      <c r="AG34" s="146" t="s">
        <v>80</v>
      </c>
      <c r="AH34" s="146" t="s">
        <v>80</v>
      </c>
      <c r="AI34" s="146" t="s">
        <v>80</v>
      </c>
      <c r="AJ34" s="146" t="s">
        <v>80</v>
      </c>
      <c r="AK34" s="146" t="s">
        <v>80</v>
      </c>
      <c r="AL34" s="146" t="s">
        <v>80</v>
      </c>
      <c r="AM34" s="146" t="s">
        <v>80</v>
      </c>
      <c r="AN34" s="146" t="s">
        <v>80</v>
      </c>
      <c r="AO34" s="146" t="s">
        <v>80</v>
      </c>
      <c r="AP34" s="146" t="s">
        <v>80</v>
      </c>
      <c r="AQ34" s="146" t="s">
        <v>80</v>
      </c>
      <c r="AR34" s="146" t="s">
        <v>80</v>
      </c>
      <c r="AS34" s="146" t="s">
        <v>80</v>
      </c>
      <c r="AT34" s="146" t="s">
        <v>80</v>
      </c>
      <c r="AU34" s="94" t="s">
        <v>98</v>
      </c>
      <c r="AV34" s="146" t="s">
        <v>80</v>
      </c>
      <c r="AW34" s="146" t="s">
        <v>80</v>
      </c>
      <c r="AX34" s="146" t="s">
        <v>80</v>
      </c>
      <c r="AY34" s="146" t="s">
        <v>80</v>
      </c>
      <c r="AZ34" s="146" t="s">
        <v>80</v>
      </c>
      <c r="BA34" s="146" t="s">
        <v>80</v>
      </c>
      <c r="BB34" s="147" t="s">
        <v>80</v>
      </c>
      <c r="BC34" s="147" t="s">
        <v>80</v>
      </c>
      <c r="BD34" s="147" t="s">
        <v>80</v>
      </c>
      <c r="BE34" s="147"/>
      <c r="BF34" s="147" t="s">
        <v>80</v>
      </c>
      <c r="BG34" s="147" t="s">
        <v>80</v>
      </c>
      <c r="BH34" s="79">
        <v>37</v>
      </c>
      <c r="BI34" s="80">
        <v>740</v>
      </c>
      <c r="BJ34" s="24">
        <f>COUNTIF(B34:BG34,"???")</f>
        <v>1</v>
      </c>
      <c r="BK34" s="67"/>
    </row>
    <row r="35" spans="1:63" ht="14.25" x14ac:dyDescent="0.2">
      <c r="A35" s="68" t="s">
        <v>89</v>
      </c>
      <c r="B35" s="47" t="s">
        <v>110</v>
      </c>
      <c r="C35" s="148" t="s">
        <v>80</v>
      </c>
      <c r="D35" s="148" t="s">
        <v>80</v>
      </c>
      <c r="E35" s="148" t="s">
        <v>80</v>
      </c>
      <c r="F35" s="148" t="s">
        <v>80</v>
      </c>
      <c r="G35" s="148" t="s">
        <v>80</v>
      </c>
      <c r="H35" s="148" t="s">
        <v>80</v>
      </c>
      <c r="I35" s="148" t="s">
        <v>80</v>
      </c>
      <c r="J35" s="148" t="s">
        <v>80</v>
      </c>
      <c r="K35" s="148" t="s">
        <v>80</v>
      </c>
      <c r="L35" s="148" t="s">
        <v>80</v>
      </c>
      <c r="M35" s="47" t="s">
        <v>110</v>
      </c>
      <c r="N35" s="92" t="s">
        <v>80</v>
      </c>
      <c r="O35" s="47" t="s">
        <v>119</v>
      </c>
      <c r="P35" s="92" t="s">
        <v>80</v>
      </c>
      <c r="Q35" s="92" t="s">
        <v>80</v>
      </c>
      <c r="R35" s="148" t="s">
        <v>80</v>
      </c>
      <c r="S35" s="148" t="s">
        <v>80</v>
      </c>
      <c r="T35" s="66" t="s">
        <v>80</v>
      </c>
      <c r="U35" s="92" t="s">
        <v>80</v>
      </c>
      <c r="V35" s="92" t="s">
        <v>80</v>
      </c>
      <c r="W35" s="92" t="s">
        <v>80</v>
      </c>
      <c r="X35" s="148" t="s">
        <v>80</v>
      </c>
      <c r="Y35" s="92" t="s">
        <v>80</v>
      </c>
      <c r="Z35" s="66"/>
      <c r="AA35" s="47" t="s">
        <v>98</v>
      </c>
      <c r="AB35" s="92" t="s">
        <v>80</v>
      </c>
      <c r="AC35" s="47" t="s">
        <v>119</v>
      </c>
      <c r="AD35" s="148" t="s">
        <v>80</v>
      </c>
      <c r="AE35" s="148" t="s">
        <v>80</v>
      </c>
      <c r="AF35" s="47" t="s">
        <v>118</v>
      </c>
      <c r="AG35" s="92" t="s">
        <v>80</v>
      </c>
      <c r="AH35" s="92" t="s">
        <v>80</v>
      </c>
      <c r="AI35" s="92" t="s">
        <v>80</v>
      </c>
      <c r="AJ35" s="148" t="s">
        <v>80</v>
      </c>
      <c r="AK35" s="92" t="s">
        <v>80</v>
      </c>
      <c r="AL35" s="47" t="s">
        <v>110</v>
      </c>
      <c r="AM35" s="148" t="s">
        <v>80</v>
      </c>
      <c r="AN35" s="47" t="s">
        <v>118</v>
      </c>
      <c r="AO35" s="92" t="s">
        <v>80</v>
      </c>
      <c r="AP35" s="92" t="s">
        <v>80</v>
      </c>
      <c r="AQ35" s="92" t="s">
        <v>80</v>
      </c>
      <c r="AR35" s="148" t="s">
        <v>80</v>
      </c>
      <c r="AS35" s="92" t="s">
        <v>80</v>
      </c>
      <c r="AT35" s="148" t="s">
        <v>80</v>
      </c>
      <c r="AU35" s="47" t="s">
        <v>110</v>
      </c>
      <c r="AV35" s="92" t="s">
        <v>80</v>
      </c>
      <c r="AW35" s="148" t="s">
        <v>80</v>
      </c>
      <c r="AX35" s="148" t="s">
        <v>80</v>
      </c>
      <c r="AY35" s="92" t="s">
        <v>80</v>
      </c>
      <c r="AZ35" s="148" t="s">
        <v>80</v>
      </c>
      <c r="BA35" s="148" t="s">
        <v>80</v>
      </c>
      <c r="BB35" s="148" t="s">
        <v>80</v>
      </c>
      <c r="BC35" s="148" t="s">
        <v>80</v>
      </c>
      <c r="BD35" s="148" t="s">
        <v>80</v>
      </c>
      <c r="BE35" s="149"/>
      <c r="BF35" s="148" t="s">
        <v>80</v>
      </c>
      <c r="BG35" s="148" t="s">
        <v>80</v>
      </c>
      <c r="BH35" s="69">
        <v>28</v>
      </c>
      <c r="BI35" s="70">
        <v>560</v>
      </c>
      <c r="BJ35" s="23">
        <f>COUNTIF(B35:BG35,"???")</f>
        <v>9</v>
      </c>
      <c r="BK35" s="67"/>
    </row>
    <row r="36" spans="1:63" x14ac:dyDescent="0.2">
      <c r="A36" s="26" t="s">
        <v>27</v>
      </c>
    </row>
    <row r="37" spans="1:63" x14ac:dyDescent="0.2">
      <c r="A37" t="s">
        <v>120</v>
      </c>
      <c r="L37" s="48">
        <f xml:space="preserve"> 430*0.7</f>
        <v>301</v>
      </c>
      <c r="M37" s="31" t="s">
        <v>30</v>
      </c>
      <c r="N37" s="32">
        <v>0.7</v>
      </c>
      <c r="O37" s="33" t="s">
        <v>29</v>
      </c>
      <c r="P37" s="34">
        <v>320</v>
      </c>
      <c r="Q37" s="34"/>
      <c r="R37" s="34" t="s">
        <v>33</v>
      </c>
      <c r="S37" s="34"/>
      <c r="T37" s="34"/>
      <c r="U37" s="34"/>
      <c r="V37" s="34"/>
      <c r="W37" s="34"/>
      <c r="X37" s="34"/>
      <c r="Y37" s="34"/>
      <c r="Z37" s="34"/>
      <c r="AA37" s="35"/>
      <c r="AC37" t="s">
        <v>81</v>
      </c>
      <c r="AF37" s="5">
        <f>SUM(B33:BG33)/BJ32</f>
        <v>46.333333333333336</v>
      </c>
      <c r="AG37" t="s">
        <v>7</v>
      </c>
      <c r="AI37" s="31" t="s">
        <v>74</v>
      </c>
      <c r="AJ37" s="34"/>
      <c r="AK37" s="34"/>
      <c r="AL37" s="34"/>
      <c r="AM37" s="34" t="s">
        <v>30</v>
      </c>
      <c r="AN37" s="32">
        <v>0.75</v>
      </c>
      <c r="AO37" s="33" t="s">
        <v>29</v>
      </c>
      <c r="AP37" s="34">
        <v>555</v>
      </c>
      <c r="AQ37" s="35"/>
      <c r="AS37" s="77" t="s">
        <v>91</v>
      </c>
      <c r="AT37" s="34"/>
      <c r="AU37" s="34"/>
      <c r="AV37" s="34"/>
      <c r="AW37" s="34"/>
      <c r="AX37" s="34" t="s">
        <v>30</v>
      </c>
      <c r="AY37" s="32">
        <v>0.75</v>
      </c>
      <c r="AZ37" s="33" t="s">
        <v>29</v>
      </c>
      <c r="BA37" s="35">
        <v>420</v>
      </c>
    </row>
    <row r="38" spans="1:63" x14ac:dyDescent="0.2">
      <c r="A38" t="s">
        <v>8</v>
      </c>
      <c r="D38" s="3"/>
      <c r="L38" s="48">
        <f>430*0.2</f>
        <v>86</v>
      </c>
      <c r="M38" s="36" t="s">
        <v>31</v>
      </c>
      <c r="N38" s="37">
        <v>0.2</v>
      </c>
      <c r="O38" s="38" t="s">
        <v>29</v>
      </c>
      <c r="P38">
        <v>80</v>
      </c>
      <c r="R38" t="s">
        <v>34</v>
      </c>
      <c r="AA38" s="39"/>
      <c r="AI38" s="36"/>
      <c r="AM38" t="s">
        <v>31</v>
      </c>
      <c r="AN38" s="37">
        <v>0.25</v>
      </c>
      <c r="AO38" s="38" t="s">
        <v>29</v>
      </c>
      <c r="AP38">
        <v>185</v>
      </c>
      <c r="AQ38" s="71"/>
      <c r="AS38" s="36"/>
      <c r="AX38" t="s">
        <v>31</v>
      </c>
      <c r="AY38" s="37">
        <v>0.25</v>
      </c>
      <c r="AZ38" s="38" t="s">
        <v>29</v>
      </c>
      <c r="BA38" s="39">
        <v>140</v>
      </c>
      <c r="BC38" s="93"/>
    </row>
    <row r="39" spans="1:63" x14ac:dyDescent="0.2">
      <c r="B39" s="4"/>
      <c r="L39" s="48">
        <f>430*0.1</f>
        <v>43</v>
      </c>
      <c r="M39" s="40" t="s">
        <v>32</v>
      </c>
      <c r="N39" s="41">
        <v>0.1</v>
      </c>
      <c r="O39" s="42" t="s">
        <v>29</v>
      </c>
      <c r="P39" s="43">
        <v>40</v>
      </c>
      <c r="Q39" s="43"/>
      <c r="R39" s="43" t="s">
        <v>35</v>
      </c>
      <c r="S39" s="43"/>
      <c r="T39" s="43"/>
      <c r="U39" s="43"/>
      <c r="V39" s="43"/>
      <c r="W39" s="43"/>
      <c r="X39" s="43"/>
      <c r="Y39" s="43"/>
      <c r="Z39" s="43"/>
      <c r="AA39" s="44"/>
      <c r="AI39" s="36"/>
      <c r="AJ39" t="s">
        <v>109</v>
      </c>
      <c r="AQ39" s="39"/>
      <c r="AS39" s="36"/>
      <c r="AT39">
        <v>9</v>
      </c>
      <c r="AU39" t="s">
        <v>75</v>
      </c>
      <c r="BA39" s="39"/>
    </row>
    <row r="40" spans="1:63" x14ac:dyDescent="0.2">
      <c r="L40" s="48">
        <f>SUM(L37:L39)</f>
        <v>430</v>
      </c>
      <c r="M40"/>
      <c r="N40" t="s">
        <v>43</v>
      </c>
      <c r="P40">
        <f>SUM(P37:P39)</f>
        <v>440</v>
      </c>
      <c r="AA40"/>
      <c r="AI40" s="40"/>
      <c r="AJ40" s="43">
        <v>36</v>
      </c>
      <c r="AK40" s="43" t="s">
        <v>76</v>
      </c>
      <c r="AL40" s="43"/>
      <c r="AM40" s="43"/>
      <c r="AN40" s="43"/>
      <c r="AO40" s="43"/>
      <c r="AP40" s="43"/>
      <c r="AQ40" s="44"/>
      <c r="AS40" s="40"/>
      <c r="AT40" s="43">
        <v>19</v>
      </c>
      <c r="AU40" s="43" t="s">
        <v>76</v>
      </c>
      <c r="AV40" s="43"/>
      <c r="AW40" s="43"/>
      <c r="AX40" s="43"/>
      <c r="AY40" s="43"/>
      <c r="AZ40" s="43"/>
      <c r="BA40" s="44"/>
    </row>
    <row r="41" spans="1:63" x14ac:dyDescent="0.2">
      <c r="M41"/>
      <c r="AA41"/>
    </row>
  </sheetData>
  <sheetProtection selectLockedCells="1"/>
  <sortState xmlns:xlrd2="http://schemas.microsoft.com/office/spreadsheetml/2017/richdata2" columnSort="1" ref="B2:BG35">
    <sortCondition descending="1" ref="B32:BG32"/>
    <sortCondition ref="B33:BG33"/>
  </sortState>
  <printOptions horizontalCentered="1" verticalCentered="1"/>
  <pageMargins left="0.15" right="0.15" top="0.25" bottom="0.25" header="0.51180555555555596" footer="0.51180555555555596"/>
  <pageSetup scale="93" firstPageNumber="0" fitToWidth="2" orientation="landscape" r:id="rId1"/>
  <headerFooter alignWithMargins="0"/>
  <rowBreaks count="1" manualBreakCount="1">
    <brk id="46" max="16383" man="1"/>
  </rowBreaks>
  <colBreaks count="1" manualBreakCount="1"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Id="1" sqref="D1:D65536 A1"/>
    </sheetView>
  </sheetViews>
  <sheetFormatPr defaultRowHeight="12.75" x14ac:dyDescent="0.2"/>
  <sheetData/>
  <pageMargins left="0.78749999999999998" right="0.78749999999999998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Id="1" sqref="D1:D65536 A1"/>
    </sheetView>
  </sheetViews>
  <sheetFormatPr defaultRowHeight="12.75" x14ac:dyDescent="0.2"/>
  <sheetData/>
  <pageMargins left="0.78749999999999998" right="0.78749999999999998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Jack Harper</cp:lastModifiedBy>
  <cp:lastPrinted>2025-11-22T16:31:07Z</cp:lastPrinted>
  <dcterms:created xsi:type="dcterms:W3CDTF">2010-09-11T04:59:42Z</dcterms:created>
  <dcterms:modified xsi:type="dcterms:W3CDTF">2025-11-25T12:20:22Z</dcterms:modified>
</cp:coreProperties>
</file>